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6025" windowHeight="12765" tabRatio="403" activeTab="1"/>
  </bookViews>
  <sheets>
    <sheet name="титульный" sheetId="1" r:id="rId1"/>
    <sheet name="план" sheetId="2" r:id="rId2"/>
    <sheet name="График " sheetId="5" r:id="rId3"/>
    <sheet name="График 2" sheetId="6" r:id="rId4"/>
    <sheet name="кабинеты" sheetId="7" r:id="rId5"/>
    <sheet name="пояснительная" sheetId="9" r:id="rId6"/>
  </sheets>
  <definedNames>
    <definedName name="_xlnm.Print_Area" localSheetId="0">титульный!$A$1:$T$41</definedName>
  </definedNames>
  <calcPr calcId="125725"/>
</workbook>
</file>

<file path=xl/calcChain.xml><?xml version="1.0" encoding="utf-8"?>
<calcChain xmlns="http://schemas.openxmlformats.org/spreadsheetml/2006/main">
  <c r="H25" i="2"/>
  <c r="H24"/>
  <c r="H23"/>
  <c r="H22"/>
  <c r="H20"/>
  <c r="J20"/>
  <c r="H19"/>
  <c r="H18"/>
  <c r="H17"/>
  <c r="J17"/>
  <c r="H16"/>
  <c r="H15"/>
  <c r="J15"/>
  <c r="H14"/>
  <c r="H13"/>
  <c r="B8" i="5" l="1"/>
  <c r="E8"/>
  <c r="G8"/>
  <c r="J78" i="2"/>
  <c r="J77"/>
  <c r="J72"/>
  <c r="J67"/>
  <c r="H59"/>
  <c r="H60"/>
  <c r="H61"/>
  <c r="H62"/>
  <c r="H58"/>
  <c r="J59"/>
  <c r="J60"/>
  <c r="J61"/>
  <c r="J62"/>
  <c r="J58"/>
  <c r="H40"/>
  <c r="H41"/>
  <c r="H42"/>
  <c r="H43"/>
  <c r="H44"/>
  <c r="H45"/>
  <c r="H46"/>
  <c r="H47"/>
  <c r="H48"/>
  <c r="H49"/>
  <c r="H50"/>
  <c r="H51"/>
  <c r="H52"/>
  <c r="H53"/>
  <c r="H54"/>
  <c r="H39"/>
  <c r="H36"/>
  <c r="H37"/>
  <c r="H35"/>
  <c r="H28"/>
  <c r="H29"/>
  <c r="H30"/>
  <c r="H31"/>
  <c r="H32"/>
  <c r="H27"/>
  <c r="J28"/>
  <c r="J29"/>
  <c r="J30"/>
  <c r="J31"/>
  <c r="J32"/>
  <c r="J33"/>
  <c r="J27"/>
  <c r="J14"/>
  <c r="J16"/>
  <c r="J18"/>
  <c r="J19"/>
  <c r="J22"/>
  <c r="J23"/>
  <c r="J24"/>
  <c r="J25"/>
  <c r="J13"/>
  <c r="J36"/>
  <c r="J37"/>
  <c r="J35"/>
  <c r="J40"/>
  <c r="J41"/>
  <c r="J42"/>
  <c r="J43"/>
  <c r="J44"/>
  <c r="J45"/>
  <c r="J46"/>
  <c r="J47"/>
  <c r="J48"/>
  <c r="J49"/>
  <c r="J50"/>
  <c r="J51"/>
  <c r="J52"/>
  <c r="J53"/>
  <c r="J54"/>
  <c r="J39"/>
  <c r="O26" l="1"/>
  <c r="N26"/>
  <c r="U38" l="1"/>
  <c r="L38"/>
  <c r="K38"/>
  <c r="I38"/>
  <c r="W38" l="1"/>
  <c r="W71"/>
  <c r="L76" l="1"/>
  <c r="K76"/>
  <c r="I76"/>
  <c r="J63" l="1"/>
  <c r="J64"/>
  <c r="J65"/>
  <c r="J68"/>
  <c r="J69"/>
  <c r="J70"/>
  <c r="J73"/>
  <c r="J74"/>
  <c r="J38" l="1"/>
  <c r="J66"/>
  <c r="J57"/>
  <c r="J71"/>
  <c r="J26"/>
  <c r="J76"/>
  <c r="N6" i="5"/>
  <c r="N5"/>
  <c r="N4"/>
  <c r="J56" i="2" l="1"/>
  <c r="U71"/>
  <c r="T71"/>
  <c r="U66" l="1"/>
  <c r="H68" l="1"/>
  <c r="H69"/>
  <c r="H70"/>
  <c r="H81"/>
  <c r="H75"/>
  <c r="H78"/>
  <c r="H79"/>
  <c r="H80"/>
  <c r="H77"/>
  <c r="H73"/>
  <c r="H74"/>
  <c r="H72"/>
  <c r="H67"/>
  <c r="H63"/>
  <c r="H64"/>
  <c r="T38"/>
  <c r="S38"/>
  <c r="H38"/>
  <c r="H33"/>
  <c r="R11"/>
  <c r="S11"/>
  <c r="Q11"/>
  <c r="H71" l="1"/>
  <c r="H66"/>
  <c r="H76"/>
  <c r="H57"/>
  <c r="W57"/>
  <c r="W56" s="1"/>
  <c r="H55" l="1"/>
  <c r="H56"/>
  <c r="M71"/>
  <c r="Q76"/>
  <c r="Q56" s="1"/>
  <c r="R76"/>
  <c r="R56" s="1"/>
  <c r="S76"/>
  <c r="S56" s="1"/>
  <c r="T76"/>
  <c r="U76"/>
  <c r="P76"/>
  <c r="P56" s="1"/>
  <c r="O76"/>
  <c r="N76"/>
  <c r="O66"/>
  <c r="N66"/>
  <c r="O71"/>
  <c r="N71"/>
  <c r="O57"/>
  <c r="N57"/>
  <c r="T34"/>
  <c r="O56" l="1"/>
  <c r="N56"/>
  <c r="O38"/>
  <c r="N38"/>
  <c r="M66"/>
  <c r="L66"/>
  <c r="K66"/>
  <c r="I66"/>
  <c r="L71" l="1"/>
  <c r="K71"/>
  <c r="I71"/>
  <c r="W87"/>
  <c r="W88"/>
  <c r="T88"/>
  <c r="S88"/>
  <c r="R88"/>
  <c r="Q88"/>
  <c r="P88"/>
  <c r="V87"/>
  <c r="T87"/>
  <c r="S87"/>
  <c r="R87"/>
  <c r="Q87"/>
  <c r="P87"/>
  <c r="V57"/>
  <c r="V56" s="1"/>
  <c r="U57"/>
  <c r="T57"/>
  <c r="V38"/>
  <c r="R38"/>
  <c r="Q38"/>
  <c r="P38"/>
  <c r="S34"/>
  <c r="R34"/>
  <c r="W26"/>
  <c r="V26"/>
  <c r="U26"/>
  <c r="T26"/>
  <c r="S26"/>
  <c r="R26"/>
  <c r="T56" l="1"/>
  <c r="U56"/>
  <c r="Q55"/>
  <c r="T55"/>
  <c r="T85" s="1"/>
  <c r="V55"/>
  <c r="V85" s="1"/>
  <c r="V86" s="1"/>
  <c r="P55"/>
  <c r="W55"/>
  <c r="W83" s="1"/>
  <c r="U55"/>
  <c r="U85" s="1"/>
  <c r="U86" s="1"/>
  <c r="S55"/>
  <c r="R55"/>
  <c r="W85" l="1"/>
  <c r="W86" s="1"/>
  <c r="S85" l="1"/>
  <c r="R85"/>
  <c r="Q85"/>
  <c r="P11"/>
  <c r="P85" s="1"/>
  <c r="M76" l="1"/>
  <c r="M57"/>
  <c r="L57"/>
  <c r="K57"/>
  <c r="I57"/>
  <c r="L26"/>
  <c r="O34"/>
  <c r="N34"/>
  <c r="L34"/>
  <c r="K34"/>
  <c r="I34"/>
  <c r="K26"/>
  <c r="I26"/>
  <c r="L11"/>
  <c r="K11"/>
  <c r="O11"/>
  <c r="N11"/>
  <c r="I11"/>
  <c r="M56" l="1"/>
  <c r="M55" s="1"/>
  <c r="I55"/>
  <c r="I56"/>
  <c r="L55"/>
  <c r="L85" s="1"/>
  <c r="L56"/>
  <c r="K55"/>
  <c r="K85" s="1"/>
  <c r="K56"/>
  <c r="O55"/>
  <c r="O85" s="1"/>
  <c r="N55"/>
  <c r="N85" s="1"/>
  <c r="I85"/>
  <c r="H11"/>
  <c r="H26"/>
  <c r="J34"/>
  <c r="H34"/>
  <c r="J11"/>
  <c r="J55" l="1"/>
  <c r="J83"/>
  <c r="J85" s="1"/>
  <c r="M85"/>
  <c r="M83"/>
  <c r="H83"/>
  <c r="H85" s="1"/>
</calcChain>
</file>

<file path=xl/sharedStrings.xml><?xml version="1.0" encoding="utf-8"?>
<sst xmlns="http://schemas.openxmlformats.org/spreadsheetml/2006/main" count="502" uniqueCount="276">
  <si>
    <t xml:space="preserve">УЧЕБНЫЙ ПЛАН </t>
  </si>
  <si>
    <t>1. Сводные данные по бюджету времени (в неделях)</t>
  </si>
  <si>
    <t>Курсы</t>
  </si>
  <si>
    <t>Обучение по дисциплинам и междисциплинарным курсам</t>
  </si>
  <si>
    <t>Учебная практика</t>
  </si>
  <si>
    <t>Производственная практика</t>
  </si>
  <si>
    <t>Промежуточная аттестация</t>
  </si>
  <si>
    <t>Государственная итоговая аттестация</t>
  </si>
  <si>
    <t>Каникулы</t>
  </si>
  <si>
    <t>Всего</t>
  </si>
  <si>
    <t>1 курс</t>
  </si>
  <si>
    <t>2 курс</t>
  </si>
  <si>
    <t xml:space="preserve"> Индекс</t>
  </si>
  <si>
    <t>Наименование циклов, дисциплин, профессиональных модулей, МДК, практик</t>
  </si>
  <si>
    <t>Формы промежуточной аттестации</t>
  </si>
  <si>
    <t>I курс</t>
  </si>
  <si>
    <t>Физическая культура</t>
  </si>
  <si>
    <t>Безопасность жизнедеятельности</t>
  </si>
  <si>
    <t>ПМ.01</t>
  </si>
  <si>
    <t>МДК.01.01</t>
  </si>
  <si>
    <t>МДК.02.01</t>
  </si>
  <si>
    <t>ПП.02</t>
  </si>
  <si>
    <t>ГИА.00</t>
  </si>
  <si>
    <t>дисциплин и МДК</t>
  </si>
  <si>
    <t>учебной практики</t>
  </si>
  <si>
    <t>экзаменов</t>
  </si>
  <si>
    <t>зачетов</t>
  </si>
  <si>
    <t>3 курс</t>
  </si>
  <si>
    <t>III курс</t>
  </si>
  <si>
    <t>1 сем</t>
  </si>
  <si>
    <t>2 сем</t>
  </si>
  <si>
    <t>3 сем</t>
  </si>
  <si>
    <t>4 сем</t>
  </si>
  <si>
    <t>5 сем</t>
  </si>
  <si>
    <t>6 сем</t>
  </si>
  <si>
    <t>Иностранный язык</t>
  </si>
  <si>
    <t>История</t>
  </si>
  <si>
    <t>Математика</t>
  </si>
  <si>
    <t>Физика</t>
  </si>
  <si>
    <t>МДК.01.02</t>
  </si>
  <si>
    <t>УП.02</t>
  </si>
  <si>
    <t>ПМ.03</t>
  </si>
  <si>
    <t>МДК.03.01</t>
  </si>
  <si>
    <t>ПМ.04</t>
  </si>
  <si>
    <t>МДК.04.01</t>
  </si>
  <si>
    <t>Утверждаю</t>
  </si>
  <si>
    <t>на базе основного общего образования</t>
  </si>
  <si>
    <t>"Альметьевский профессиональный колледж"</t>
  </si>
  <si>
    <t xml:space="preserve">Учебная нагрузка обучающихся (час.)      </t>
  </si>
  <si>
    <t>Нормативный срок обучения: 3года 10 мес.</t>
  </si>
  <si>
    <t>4 курс</t>
  </si>
  <si>
    <t>ОУД.01</t>
  </si>
  <si>
    <t>ОУД.02</t>
  </si>
  <si>
    <t>ОУД.03</t>
  </si>
  <si>
    <t>ОУД.04</t>
  </si>
  <si>
    <t>ОУД.05</t>
  </si>
  <si>
    <t>ОУД.06</t>
  </si>
  <si>
    <t>ОУД.07</t>
  </si>
  <si>
    <t>ОУД.08</t>
  </si>
  <si>
    <t>Основы безопасности жизнедеятельности</t>
  </si>
  <si>
    <t>ОУД.10</t>
  </si>
  <si>
    <t xml:space="preserve">Информатика </t>
  </si>
  <si>
    <t>ОУД.11</t>
  </si>
  <si>
    <t>ОГСЭ</t>
  </si>
  <si>
    <t>Общий гуманитарный и социально-экономический цикл</t>
  </si>
  <si>
    <t>ОГСЭ.01</t>
  </si>
  <si>
    <t>ОГСЭ.02</t>
  </si>
  <si>
    <t>ОГСЭ.03</t>
  </si>
  <si>
    <t>Основы философии</t>
  </si>
  <si>
    <t>Русский язык и культура речи</t>
  </si>
  <si>
    <t>ОГСЭ.04</t>
  </si>
  <si>
    <t>ОГСЭ.05</t>
  </si>
  <si>
    <t>ОГСЭ.06</t>
  </si>
  <si>
    <t>Татарский язык и культура речи</t>
  </si>
  <si>
    <t>ОГСЭ.07</t>
  </si>
  <si>
    <t>ЕН</t>
  </si>
  <si>
    <t>Математический и общий естественнонаучный цикл</t>
  </si>
  <si>
    <t>ЕН.01</t>
  </si>
  <si>
    <t>ЕН.02</t>
  </si>
  <si>
    <t>ЕН.03</t>
  </si>
  <si>
    <t>Общепрофессиональные дисциплины</t>
  </si>
  <si>
    <t>ОП</t>
  </si>
  <si>
    <t>Инженерная графика</t>
  </si>
  <si>
    <t>ОП.01</t>
  </si>
  <si>
    <t>ОП.02</t>
  </si>
  <si>
    <t>Техническая механика</t>
  </si>
  <si>
    <t>Материаловедение</t>
  </si>
  <si>
    <t>Метрология, стандартизация и сертификация</t>
  </si>
  <si>
    <t>ОП.10</t>
  </si>
  <si>
    <t>IV курс</t>
  </si>
  <si>
    <t>7 сем</t>
  </si>
  <si>
    <t>8 сем</t>
  </si>
  <si>
    <t xml:space="preserve">                                                                                                                                                                                                    </t>
  </si>
  <si>
    <t>Правовые основы профессиональной деятельности</t>
  </si>
  <si>
    <t>МДК.01.03</t>
  </si>
  <si>
    <t>МДК.01.04</t>
  </si>
  <si>
    <t xml:space="preserve">Учебная практика </t>
  </si>
  <si>
    <t>II курс</t>
  </si>
  <si>
    <t>МДК.04.02</t>
  </si>
  <si>
    <t>ПДП</t>
  </si>
  <si>
    <t>ВСЕГО ПО ДИСЦИПЛИНАМ И МДК</t>
  </si>
  <si>
    <t>ОП.04</t>
  </si>
  <si>
    <t>ОП.03</t>
  </si>
  <si>
    <t>ОП.05</t>
  </si>
  <si>
    <t>ОП.06</t>
  </si>
  <si>
    <t>ОП. 07</t>
  </si>
  <si>
    <t>ОП.08</t>
  </si>
  <si>
    <t>ОП.09</t>
  </si>
  <si>
    <t>Литература</t>
  </si>
  <si>
    <t xml:space="preserve">Русский язык </t>
  </si>
  <si>
    <t>ОУД.09</t>
  </si>
  <si>
    <t>Астрономия</t>
  </si>
  <si>
    <t>ОУД.12</t>
  </si>
  <si>
    <t>Психология общения</t>
  </si>
  <si>
    <t>Иностранный язык в профессиональной деятельности</t>
  </si>
  <si>
    <t>МДК.01.05</t>
  </si>
  <si>
    <t>ПП.01</t>
  </si>
  <si>
    <t>УП.01</t>
  </si>
  <si>
    <t>ПП.03.</t>
  </si>
  <si>
    <t>ОУД.00</t>
  </si>
  <si>
    <t>всего во взаимодействии с преподавателем</t>
  </si>
  <si>
    <t>лаб. и практ. занятий</t>
  </si>
  <si>
    <t>По практике производст. и учебной</t>
  </si>
  <si>
    <t>Консультации</t>
  </si>
  <si>
    <t>Нагрузка во взаимодействии с преподавателем</t>
  </si>
  <si>
    <t>По учебным дисциплинам и МДК</t>
  </si>
  <si>
    <t xml:space="preserve">Самостоятельная учебная работа </t>
  </si>
  <si>
    <t>Теоретического обучения</t>
  </si>
  <si>
    <t>Распределение обязательной нагрузки по курсам и семестрам (час.)</t>
  </si>
  <si>
    <t>Общие дисциплины</t>
  </si>
  <si>
    <t>По выбору из обязательных предметных областей</t>
  </si>
  <si>
    <t xml:space="preserve">Электротехника </t>
  </si>
  <si>
    <t xml:space="preserve">Охрана труда </t>
  </si>
  <si>
    <t>Электробезопасность</t>
  </si>
  <si>
    <t>Основы электроники и схемотехники</t>
  </si>
  <si>
    <t>П.00</t>
  </si>
  <si>
    <t>Профессиональный цикл</t>
  </si>
  <si>
    <t xml:space="preserve">Математика </t>
  </si>
  <si>
    <t xml:space="preserve">Экологические основы природопользования </t>
  </si>
  <si>
    <t>ПП.04</t>
  </si>
  <si>
    <t>Организация работ по сборке, монтажу и ремонту электрооборудования промышленных организаций</t>
  </si>
  <si>
    <t>ПМ. 02</t>
  </si>
  <si>
    <t>Естествознание</t>
  </si>
  <si>
    <t xml:space="preserve">Общеобразовательные учебные дичциплины </t>
  </si>
  <si>
    <t>ОП.11</t>
  </si>
  <si>
    <t>ОП.12</t>
  </si>
  <si>
    <t>ОП.13</t>
  </si>
  <si>
    <t xml:space="preserve">Современные системы пневмо-автоматики </t>
  </si>
  <si>
    <t xml:space="preserve">Современные системы гидроавтоматики </t>
  </si>
  <si>
    <t>ОП.14</t>
  </si>
  <si>
    <t>ОП.15</t>
  </si>
  <si>
    <t>Бережливое производство</t>
  </si>
  <si>
    <t>Основы корпоративной культуры</t>
  </si>
  <si>
    <t>Электрооборудование автоматизированного производства</t>
  </si>
  <si>
    <t>УП.03.</t>
  </si>
  <si>
    <t>УП.04</t>
  </si>
  <si>
    <t>Основы слесарно-сборочных и электромонтажных работ</t>
  </si>
  <si>
    <t>24 нед. (24 нед. Т/О + П/А)</t>
  </si>
  <si>
    <t>17 нед. (17 нед. Т/О+П/А)</t>
  </si>
  <si>
    <t xml:space="preserve">Зачеты </t>
  </si>
  <si>
    <t xml:space="preserve">Дифферанциальные зачеты </t>
  </si>
  <si>
    <t xml:space="preserve">Экзамены </t>
  </si>
  <si>
    <t xml:space="preserve">Курсовое проектирование </t>
  </si>
  <si>
    <t>3,4,5, 6,7</t>
  </si>
  <si>
    <t xml:space="preserve">Производственная практика </t>
  </si>
  <si>
    <t xml:space="preserve">Планирование и организация работы структурного подразделения </t>
  </si>
  <si>
    <t xml:space="preserve">Организация деятельности производственного подразделения  </t>
  </si>
  <si>
    <t xml:space="preserve">Типовые технологические процессы обслуживания бытовых машин и приборов  </t>
  </si>
  <si>
    <t xml:space="preserve">Выполнение сервисного обслуживания бытовых машин и приборов </t>
  </si>
  <si>
    <t xml:space="preserve">Техническое регулирование и контроль качества электрического и электромеханического оборудования </t>
  </si>
  <si>
    <t xml:space="preserve">Электрическое и электромеханическое оборудование </t>
  </si>
  <si>
    <t xml:space="preserve">Основы технической эксплуатации и обслуживания электрического и электромеханического оборудования </t>
  </si>
  <si>
    <t xml:space="preserve">Электроснабжение  </t>
  </si>
  <si>
    <t xml:space="preserve">Электрические машины и аппараты </t>
  </si>
  <si>
    <t xml:space="preserve">Организация простых работ по техническому обслуживанию и ремонту электрического и электромеханического оборудования  </t>
  </si>
  <si>
    <t>Экзамен по модулю</t>
  </si>
  <si>
    <t xml:space="preserve">Экзамен квалификационный </t>
  </si>
  <si>
    <t>Производственная (преддипломная) практика</t>
  </si>
  <si>
    <t xml:space="preserve">Итого: </t>
  </si>
  <si>
    <t xml:space="preserve">Государственная итоговая аттестация - защита выпускной квалифиакационной работы в виде демонстарционного экзамена </t>
  </si>
  <si>
    <t xml:space="preserve">Профессиональные модули </t>
  </si>
  <si>
    <t>ПМ.00</t>
  </si>
  <si>
    <t>216</t>
  </si>
  <si>
    <t xml:space="preserve">производственной практики </t>
  </si>
  <si>
    <t>дифференциальных зачетов</t>
  </si>
  <si>
    <t>2</t>
  </si>
  <si>
    <t>0</t>
  </si>
  <si>
    <t>1</t>
  </si>
  <si>
    <t>1.1. Сводные данные по бюджету времени (в неделях)</t>
  </si>
  <si>
    <t>Курс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</si>
  <si>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</si>
  <si>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</si>
  <si>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</si>
  <si>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</si>
  <si>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</si>
  <si>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</si>
  <si>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</si>
  <si>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</si>
  <si>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</si>
  <si>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</si>
  <si>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</si>
  <si>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</si>
  <si>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Т</t>
  </si>
  <si>
    <t>К</t>
  </si>
  <si>
    <t>Т/П</t>
  </si>
  <si>
    <t>П/П</t>
  </si>
  <si>
    <t>ГИА</t>
  </si>
  <si>
    <t xml:space="preserve">Т- теоретическое обучение </t>
  </si>
  <si>
    <t xml:space="preserve">П/П - производственная практика </t>
  </si>
  <si>
    <t xml:space="preserve">К - каникулы </t>
  </si>
  <si>
    <t xml:space="preserve">Т/П - учебная практика </t>
  </si>
  <si>
    <t xml:space="preserve">ГИА - государственная итоговая аттестация </t>
  </si>
  <si>
    <t xml:space="preserve">П/П  </t>
  </si>
  <si>
    <t>П/Д</t>
  </si>
  <si>
    <t>П/Д - производственная (преддипломная) практика</t>
  </si>
  <si>
    <t xml:space="preserve">Родная литература </t>
  </si>
  <si>
    <r>
      <t xml:space="preserve">Государственная итоговая аттестация: </t>
    </r>
    <r>
      <rPr>
        <sz val="9"/>
        <color theme="1"/>
        <rFont val="Times New Roman"/>
        <family val="1"/>
        <charset val="204"/>
      </rPr>
      <t>выпускная квалификационная работа (дипломный проект): подготовка выпускной квалификационной работы (дипломного проекта) - 144 часа; защита выпускной квалификационной работы (дипломного проекта) - 36 часов; выполнение демонстрационного экзамена - 36 часов</t>
    </r>
  </si>
  <si>
    <t>7 (20)</t>
  </si>
  <si>
    <t>Выполнение работ по одной или нескольким профессиям рабочих, должностям служащих: 19861 "Электромонтер по ремонту и обслуживанию электрооборудования"</t>
  </si>
  <si>
    <t>8 (20)</t>
  </si>
  <si>
    <t>17 нед (15 нед.Т/О+ 2 нед. У/П+П/А)</t>
  </si>
  <si>
    <t>24 нед. (19 нед. Т/О+2 нед. У/П+3 нед. П/П+П/А)</t>
  </si>
  <si>
    <t>24 нед. (15 нед. Т/О+4 нед. У/П+6 нед. П/П+ П/А)</t>
  </si>
  <si>
    <t>17 нед. (12 нед. Т/О+2 нед. У/П+3 нед. П/П + П/А)</t>
  </si>
  <si>
    <t>24 нед. (8 нед. Т/О+6 нед. П/П+4 нед. П/П+6 нед. ГИА+П/А)</t>
  </si>
  <si>
    <t>ОП.16</t>
  </si>
  <si>
    <t xml:space="preserve">Основы финансовой грамотности </t>
  </si>
  <si>
    <t xml:space="preserve">        государственного бюджетного профессионального образовательного учреждения</t>
  </si>
  <si>
    <t>по программе подготовки специалистов среднего звена</t>
  </si>
  <si>
    <t>13.02.11 Техническая эксплуатация и обслуживание электрического и электромеханического оборудования (по отраслям)</t>
  </si>
  <si>
    <t xml:space="preserve">    </t>
  </si>
  <si>
    <t xml:space="preserve">Квалификация: техник </t>
  </si>
  <si>
    <t>Форма обучения: очная</t>
  </si>
  <si>
    <t xml:space="preserve">Форма обучения: очная </t>
  </si>
  <si>
    <t>Нормативный срок обучения: 3 года 10 мес.</t>
  </si>
  <si>
    <t xml:space="preserve">на базе основного общего образования </t>
  </si>
  <si>
    <t>Профиль получаемого профессионального образования:</t>
  </si>
  <si>
    <t xml:space="preserve">Профиль получаемого профессионального образования: </t>
  </si>
  <si>
    <t xml:space="preserve">технический </t>
  </si>
  <si>
    <t>технический</t>
  </si>
  <si>
    <t xml:space="preserve">И.о. директора ГБПОУ </t>
  </si>
  <si>
    <t xml:space="preserve">___________________А.Ф. Шарипова </t>
  </si>
  <si>
    <t>____ _________________ 2021 г.</t>
  </si>
  <si>
    <t>4. Пояснительная записка</t>
  </si>
  <si>
    <t xml:space="preserve">2. Продолжительность учебной недели составляет 6 дней. Недельная нагрузка обучающихся обязательными учебными занятиями не превышает 36 часов в неделю, при продолжительности занятия 2 часа академического времени. </t>
  </si>
  <si>
    <t>3. Максимальный объем учебной нагрузки обучающихся не превышает 54 часов в неделю, включая все виды аудиторной и внеаудиторной работы. Учебное время отведенное на теоретичесое обучение (1476 часов) распределяется следующим образом: 1398 на общеобразовательный цикл, на изучение родного языка -78 часов.</t>
  </si>
  <si>
    <t xml:space="preserve">4. Учебный план по специальности состоит из обязательной части циклов ОПОП и вариативной части. Объем вариативной части в размере 900 часов распределен следующим образом: Увеличение часов за счет часов вариативной части дает возможность расширения и углубления подготовки, определяемой содержанием обязательной части, для обеспечения конкурентоспособности выпускников в соответствии с запросами регионального рынка труда и возможностями продолжения образования по специальности.                                                                                                                                                                                     </t>
  </si>
  <si>
    <t>1) Общий гуманитарный и социально - экономический цикл -162 часа: 48 часов на дисциплину "Русский язык и культура речи", 32 часа на дисциплину "Психология общения", 48 часов на дисциплину "Татарский язык и культура речи"</t>
  </si>
  <si>
    <t>2) Математический и общий естественнонаучный цикл  - 34 часа: 34 часа на дисциплину "Экологические основы природопользования"</t>
  </si>
  <si>
    <t>3) Общепрофессиональные дисциплины- 552 часа: "Технологическое оборудование литейных цехов" - 64 часов; "Теория литейных процессов и технология литейного производства" - 96 часов; "Информационные технологии в профессиональной деятельности" - 34 часа; "Основы корпоративной культуры" - 74 часов; "Бережливое производство" - 32 часа; "Основы финансовой грамотности" - 36 часов; Остальные 250 часов распределены на общепрофессиональные дисциплины.</t>
  </si>
  <si>
    <t>4) Междисциплинарные курсы: 152 часа</t>
  </si>
  <si>
    <t>5. Учебным планом предусмотрены консультации 4 часа на одного студента в год. Форма консультаций: устные, письменные, групповые и индивидуальные.</t>
  </si>
  <si>
    <t>6. Учебная и производственная практика в колличестве 25 недель (900 часов) распределена следующим образом:</t>
  </si>
  <si>
    <t>УП.01 -1 неделя</t>
  </si>
  <si>
    <t>ПП. 01 -5 недель</t>
  </si>
  <si>
    <t>УП.02 -1 неделя</t>
  </si>
  <si>
    <t>ПП. 02 -2 недели</t>
  </si>
  <si>
    <t>УП.03 -1 неделя</t>
  </si>
  <si>
    <t>ПП.03 - 1  неделя</t>
  </si>
  <si>
    <t>УП.04 - 6 недель</t>
  </si>
  <si>
    <t>ПП.04 -8 недель</t>
  </si>
  <si>
    <t>7. Формами проведения промежуточной аттестации является зачет, дифференцированный зачет, экзамен. Зачет, дифференцированный зачет проводятся за счет времени отведенного на дисциплину. Экзамен, за счет времени отведенного ФГОС.</t>
  </si>
  <si>
    <t>После освоения дисциплин и междисциплинарных курсов в последнем семестре предусмотрена сдача экзаменов:</t>
  </si>
  <si>
    <t xml:space="preserve"> "Русский язык и литература",  "История", "Физика".</t>
  </si>
  <si>
    <t>"Математика",  "История", "Основы компьютерного моделирования", "Технология металлов", "Электротехника и электроника", МДК 04.02 "Организация работы заливщика металла"</t>
  </si>
  <si>
    <t>"Математика ",  "Метрология, стандартизация и сертификация", "Теплотехника", "Химические и физико-химические методы анализа", МДК.01.01 "Выбор исходных материалов для производства отливок", МДК.01.02 "Порядок выполнения расчетов для проведения технологических процессов изготовления отливок", МДК.02.02 "Основы контроля за выполнением технологического процесса производства черных и цветных металлов", МДК.05.02 "Технологическая наладка  формовочных и стрежневых машин"</t>
  </si>
  <si>
    <t>"Иностранный язык ", "Теория литейных процессов и технология литейного производства", МДК 01.04 "Рациональные режимы технологических операций изготовления отливок", МДК.01.05 "Расчеты основных технико-экономических показателей производства отливок", МДК.01.06 "Оформление конструкторской и технологической документации", МДК.03.01 "Планирование этапов работ", МДК.03.02 "Организация работы исполнителей"</t>
  </si>
  <si>
    <t xml:space="preserve">9. В модуле ПМ.01 МДК.01.04 и МДК.01.05 предусмотрена курсовая работа. </t>
  </si>
  <si>
    <t>10. Формой проведения государственной (итоговой) аттестации является защита выпускной квалификационной работы.</t>
  </si>
  <si>
    <t>11. ГИА включает подготовку и защиту выпускной квалификационной работы - дипломного проекта. Тематика дипломного проекта должна соответствовать содержанию одного или нескольких профессиональных модулей.</t>
  </si>
  <si>
    <t>Заместитель директора по УПР _____________</t>
  </si>
  <si>
    <t>1. Настоящий учебный план Государственного бюджетного профессионального образовательного учреждения  "Альметьевский профессиональный колледж"" разработан на основе Федерального государственного образовательного стандарта по специальности среднего профессионального образования  13.02.11 Техническая эксплуатация и обслуживание электрического и электромеханического оборудования (по отраслям), утвержденного приказом Министерства образования и науки Российской Федерации № 1196 от 7 декабря 2017 года, зарегистрированного Министерством юстиции РФ №49356 от21.12.2017 года. Разъяснений по формированию учебного плана основной профессиональной образовательной программы начального и среднего профессионального образования  (письмо Министерства образования и науки Российской Федерации № 12-696 от 20.10.2010 г.). Федеральный государственный образовательный стандарт среднего (полного) общего образования (профильное обучение) в пределах основной профессиональной образовательной программы среднего профессионального образования реализован согласно письма Министерства образования и науки Российской Федерации №03-1180 от 20.05.2010 г.</t>
  </si>
  <si>
    <t>12. При успешной сдачи ГИА выпускники получают диплом о получении среднего профессионального образования по специальности 13.02.11 Техническая эксплуатация и обслуживание электрического и электромеханического оборудования (по отраслям)</t>
  </si>
  <si>
    <t>8. В результате освоения профессионального модуля ПМ. 04 студенту присваивается рабочая профессия 19861 "Электромонтер по ремонту и обслуживанию электрооборудования"</t>
  </si>
  <si>
    <t xml:space="preserve"> План учебного процесса по специальности 13.02.11 "Техническая эксплуатация и обслуживание электрического и электромеханического оборудования (по отраслям)" (2022-2026 учебный год)</t>
  </si>
  <si>
    <t>1.</t>
  </si>
</sst>
</file>

<file path=xl/styles.xml><?xml version="1.0" encoding="utf-8"?>
<styleSheet xmlns="http://schemas.openxmlformats.org/spreadsheetml/2006/main">
  <numFmts count="1">
    <numFmt numFmtId="164" formatCode="_-* #,##0.00\ &quot;₽&quot;_-;\-* #,##0.00\ &quot;₽&quot;_-;_-* &quot;-&quot;??\ &quot;₽&quot;_-;_-@_-"/>
  </numFmts>
  <fonts count="4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3"/>
      <color indexed="8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Times New Roman"/>
      <family val="1"/>
      <charset val="204"/>
    </font>
    <font>
      <sz val="7"/>
      <color theme="1"/>
      <name val="Calibri"/>
      <family val="2"/>
      <charset val="204"/>
      <scheme val="minor"/>
    </font>
    <font>
      <sz val="7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7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indexed="8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29" fillId="0" borderId="0" applyFont="0" applyFill="0" applyBorder="0" applyAlignment="0" applyProtection="0"/>
    <xf numFmtId="0" fontId="29" fillId="0" borderId="0"/>
    <xf numFmtId="0" fontId="44" fillId="0" borderId="0"/>
  </cellStyleXfs>
  <cellXfs count="335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left"/>
    </xf>
    <xf numFmtId="0" fontId="12" fillId="0" borderId="0" xfId="0" applyFont="1"/>
    <xf numFmtId="0" fontId="13" fillId="0" borderId="0" xfId="0" applyFont="1"/>
    <xf numFmtId="0" fontId="11" fillId="0" borderId="0" xfId="0" applyFont="1"/>
    <xf numFmtId="0" fontId="9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/>
    <xf numFmtId="0" fontId="15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16" fillId="0" borderId="0" xfId="0" applyFont="1" applyFill="1"/>
    <xf numFmtId="0" fontId="24" fillId="0" borderId="0" xfId="0" applyFont="1" applyFill="1"/>
    <xf numFmtId="0" fontId="10" fillId="0" borderId="0" xfId="0" applyFont="1" applyFill="1"/>
    <xf numFmtId="0" fontId="20" fillId="0" borderId="1" xfId="0" applyFont="1" applyFill="1" applyBorder="1" applyAlignment="1">
      <alignment horizontal="center" vertical="top" wrapText="1"/>
    </xf>
    <xf numFmtId="0" fontId="16" fillId="0" borderId="0" xfId="0" applyFont="1" applyFill="1" applyAlignment="1">
      <alignment vertical="top"/>
    </xf>
    <xf numFmtId="0" fontId="8" fillId="0" borderId="0" xfId="0" applyFont="1" applyFill="1" applyAlignment="1">
      <alignment vertical="top" wrapText="1"/>
    </xf>
    <xf numFmtId="0" fontId="0" fillId="0" borderId="0" xfId="0" applyFont="1" applyFill="1"/>
    <xf numFmtId="0" fontId="20" fillId="0" borderId="13" xfId="0" applyFont="1" applyFill="1" applyBorder="1" applyAlignment="1">
      <alignment horizontal="center" vertical="top" wrapText="1"/>
    </xf>
    <xf numFmtId="0" fontId="27" fillId="0" borderId="1" xfId="0" applyFont="1" applyFill="1" applyBorder="1" applyAlignment="1">
      <alignment vertical="top" wrapText="1"/>
    </xf>
    <xf numFmtId="0" fontId="15" fillId="0" borderId="4" xfId="0" applyFont="1" applyFill="1" applyBorder="1" applyAlignment="1">
      <alignment vertical="top" wrapText="1"/>
    </xf>
    <xf numFmtId="0" fontId="15" fillId="0" borderId="14" xfId="0" applyFont="1" applyFill="1" applyBorder="1" applyAlignment="1">
      <alignment vertical="top" wrapText="1"/>
    </xf>
    <xf numFmtId="0" fontId="8" fillId="0" borderId="13" xfId="0" applyFont="1" applyFill="1" applyBorder="1" applyAlignment="1">
      <alignment vertical="top" wrapText="1"/>
    </xf>
    <xf numFmtId="0" fontId="8" fillId="0" borderId="14" xfId="0" applyFont="1" applyFill="1" applyBorder="1" applyAlignment="1">
      <alignment vertical="top" wrapText="1"/>
    </xf>
    <xf numFmtId="1" fontId="15" fillId="0" borderId="1" xfId="0" applyNumberFormat="1" applyFont="1" applyFill="1" applyBorder="1" applyAlignment="1">
      <alignment horizontal="center" vertical="top" wrapText="1"/>
    </xf>
    <xf numFmtId="0" fontId="15" fillId="0" borderId="15" xfId="0" applyFont="1" applyFill="1" applyBorder="1" applyAlignment="1">
      <alignment horizontal="center" vertical="top" wrapText="1"/>
    </xf>
    <xf numFmtId="0" fontId="17" fillId="0" borderId="0" xfId="0" applyFont="1" applyFill="1" applyAlignment="1">
      <alignment vertical="top" wrapText="1"/>
    </xf>
    <xf numFmtId="0" fontId="18" fillId="0" borderId="15" xfId="0" applyFont="1" applyFill="1" applyBorder="1" applyAlignment="1">
      <alignment vertical="top" wrapText="1"/>
    </xf>
    <xf numFmtId="0" fontId="0" fillId="0" borderId="0" xfId="0" applyFill="1"/>
    <xf numFmtId="0" fontId="15" fillId="0" borderId="2" xfId="0" applyFont="1" applyFill="1" applyBorder="1" applyAlignment="1">
      <alignment horizontal="center" vertical="top" wrapText="1"/>
    </xf>
    <xf numFmtId="0" fontId="0" fillId="0" borderId="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vertical="top" wrapText="1"/>
    </xf>
    <xf numFmtId="0" fontId="15" fillId="0" borderId="2" xfId="0" applyFont="1" applyFill="1" applyBorder="1" applyAlignment="1">
      <alignment horizontal="center" wrapText="1"/>
    </xf>
    <xf numFmtId="0" fontId="17" fillId="0" borderId="7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center" vertical="top" wrapText="1"/>
    </xf>
    <xf numFmtId="0" fontId="0" fillId="0" borderId="2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 vertical="top" wrapText="1"/>
    </xf>
    <xf numFmtId="0" fontId="15" fillId="0" borderId="14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center" vertical="top" wrapText="1"/>
    </xf>
    <xf numFmtId="0" fontId="20" fillId="0" borderId="2" xfId="0" applyFont="1" applyFill="1" applyBorder="1" applyAlignment="1">
      <alignment horizontal="center" vertical="top" wrapText="1"/>
    </xf>
    <xf numFmtId="0" fontId="0" fillId="0" borderId="2" xfId="0" applyFont="1" applyFill="1" applyBorder="1" applyAlignment="1">
      <alignment horizontal="center" wrapText="1"/>
    </xf>
    <xf numFmtId="0" fontId="15" fillId="0" borderId="14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25" fillId="0" borderId="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 wrapText="1"/>
    </xf>
    <xf numFmtId="0" fontId="27" fillId="0" borderId="1" xfId="0" applyFont="1" applyFill="1" applyBorder="1" applyAlignment="1">
      <alignment horizontal="center" vertical="top" wrapText="1"/>
    </xf>
    <xf numFmtId="0" fontId="8" fillId="0" borderId="14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wrapText="1"/>
    </xf>
    <xf numFmtId="49" fontId="8" fillId="0" borderId="1" xfId="0" applyNumberFormat="1" applyFont="1" applyFill="1" applyBorder="1" applyAlignment="1">
      <alignment horizontal="center" vertical="top" wrapText="1"/>
    </xf>
    <xf numFmtId="0" fontId="8" fillId="0" borderId="7" xfId="0" applyFont="1" applyFill="1" applyBorder="1" applyAlignment="1">
      <alignment horizontal="center" vertical="top" wrapText="1"/>
    </xf>
    <xf numFmtId="0" fontId="8" fillId="0" borderId="12" xfId="0" applyFont="1" applyFill="1" applyBorder="1" applyAlignment="1">
      <alignment horizontal="center" vertical="top" wrapText="1"/>
    </xf>
    <xf numFmtId="49" fontId="25" fillId="0" borderId="1" xfId="0" applyNumberFormat="1" applyFont="1" applyFill="1" applyBorder="1" applyAlignment="1">
      <alignment horizontal="center" vertical="top" wrapText="1"/>
    </xf>
    <xf numFmtId="0" fontId="25" fillId="0" borderId="1" xfId="0" applyFont="1" applyFill="1" applyBorder="1" applyAlignment="1">
      <alignment horizontal="center" wrapText="1"/>
    </xf>
    <xf numFmtId="0" fontId="8" fillId="0" borderId="14" xfId="0" applyFont="1" applyFill="1" applyBorder="1" applyAlignment="1">
      <alignment horizontal="center" wrapText="1"/>
    </xf>
    <xf numFmtId="49" fontId="15" fillId="0" borderId="1" xfId="0" applyNumberFormat="1" applyFont="1" applyFill="1" applyBorder="1" applyAlignment="1">
      <alignment horizontal="center" vertical="top"/>
    </xf>
    <xf numFmtId="49" fontId="15" fillId="0" borderId="1" xfId="0" applyNumberFormat="1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center" wrapText="1"/>
    </xf>
    <xf numFmtId="0" fontId="15" fillId="0" borderId="2" xfId="0" applyFont="1" applyFill="1" applyBorder="1" applyAlignment="1">
      <alignment horizontal="center" vertical="top" wrapText="1"/>
    </xf>
    <xf numFmtId="0" fontId="19" fillId="0" borderId="4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9" fillId="0" borderId="0" xfId="0" applyFont="1" applyFill="1"/>
    <xf numFmtId="0" fontId="28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30" fillId="2" borderId="28" xfId="0" applyFont="1" applyFill="1" applyBorder="1" applyAlignment="1">
      <alignment horizontal="center" vertical="center"/>
    </xf>
    <xf numFmtId="0" fontId="30" fillId="2" borderId="25" xfId="0" applyFont="1" applyFill="1" applyBorder="1" applyAlignment="1">
      <alignment horizontal="center" vertical="center"/>
    </xf>
    <xf numFmtId="0" fontId="30" fillId="0" borderId="28" xfId="0" applyFont="1" applyFill="1" applyBorder="1" applyAlignment="1">
      <alignment horizontal="center" vertical="center"/>
    </xf>
    <xf numFmtId="0" fontId="30" fillId="2" borderId="26" xfId="0" applyFont="1" applyFill="1" applyBorder="1" applyAlignment="1">
      <alignment horizontal="center" vertical="center"/>
    </xf>
    <xf numFmtId="0" fontId="31" fillId="2" borderId="29" xfId="0" applyFont="1" applyFill="1" applyBorder="1" applyAlignment="1">
      <alignment horizontal="center" vertical="center"/>
    </xf>
    <xf numFmtId="0" fontId="31" fillId="2" borderId="30" xfId="0" applyFont="1" applyFill="1" applyBorder="1" applyAlignment="1">
      <alignment horizontal="center" vertical="center"/>
    </xf>
    <xf numFmtId="0" fontId="31" fillId="0" borderId="29" xfId="0" applyFont="1" applyFill="1" applyBorder="1" applyAlignment="1">
      <alignment horizontal="center" vertical="center"/>
    </xf>
    <xf numFmtId="0" fontId="32" fillId="2" borderId="29" xfId="0" applyFont="1" applyFill="1" applyBorder="1" applyAlignment="1">
      <alignment horizontal="center" vertical="center"/>
    </xf>
    <xf numFmtId="0" fontId="31" fillId="2" borderId="31" xfId="0" applyFont="1" applyFill="1" applyBorder="1" applyAlignment="1">
      <alignment horizontal="center" vertical="center"/>
    </xf>
    <xf numFmtId="0" fontId="31" fillId="2" borderId="28" xfId="0" applyFont="1" applyFill="1" applyBorder="1" applyAlignment="1">
      <alignment horizontal="center" vertical="center"/>
    </xf>
    <xf numFmtId="0" fontId="31" fillId="2" borderId="25" xfId="0" applyFont="1" applyFill="1" applyBorder="1" applyAlignment="1">
      <alignment horizontal="center" vertical="center"/>
    </xf>
    <xf numFmtId="0" fontId="31" fillId="0" borderId="28" xfId="0" applyFont="1" applyFill="1" applyBorder="1" applyAlignment="1">
      <alignment horizontal="center" vertical="center"/>
    </xf>
    <xf numFmtId="0" fontId="32" fillId="2" borderId="28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/>
    </xf>
    <xf numFmtId="0" fontId="30" fillId="2" borderId="33" xfId="0" applyFont="1" applyFill="1" applyBorder="1" applyAlignment="1">
      <alignment horizontal="center" vertical="center"/>
    </xf>
    <xf numFmtId="0" fontId="30" fillId="0" borderId="14" xfId="0" applyFont="1" applyFill="1" applyBorder="1" applyAlignment="1">
      <alignment horizontal="center" vertical="center"/>
    </xf>
    <xf numFmtId="0" fontId="30" fillId="0" borderId="34" xfId="0" applyFont="1" applyFill="1" applyBorder="1" applyAlignment="1">
      <alignment horizontal="center" vertical="center"/>
    </xf>
    <xf numFmtId="0" fontId="30" fillId="2" borderId="12" xfId="0" applyFont="1" applyFill="1" applyBorder="1" applyAlignment="1">
      <alignment horizontal="center" vertical="center"/>
    </xf>
    <xf numFmtId="0" fontId="30" fillId="2" borderId="14" xfId="0" applyFont="1" applyFill="1" applyBorder="1" applyAlignment="1">
      <alignment horizontal="center" vertical="center"/>
    </xf>
    <xf numFmtId="0" fontId="30" fillId="2" borderId="34" xfId="0" applyFont="1" applyFill="1" applyBorder="1" applyAlignment="1">
      <alignment horizontal="center" vertical="center"/>
    </xf>
    <xf numFmtId="0" fontId="30" fillId="0" borderId="10" xfId="0" applyFont="1" applyFill="1" applyBorder="1" applyAlignment="1">
      <alignment horizontal="center" vertical="center"/>
    </xf>
    <xf numFmtId="0" fontId="30" fillId="0" borderId="35" xfId="0" applyFont="1" applyFill="1" applyBorder="1" applyAlignment="1">
      <alignment horizontal="center" vertical="center"/>
    </xf>
    <xf numFmtId="0" fontId="30" fillId="2" borderId="36" xfId="0" applyFont="1" applyFill="1" applyBorder="1" applyAlignment="1">
      <alignment horizontal="center" vertical="center"/>
    </xf>
    <xf numFmtId="0" fontId="30" fillId="2" borderId="37" xfId="0" applyFont="1" applyFill="1" applyBorder="1" applyAlignment="1">
      <alignment horizontal="center" vertical="center"/>
    </xf>
    <xf numFmtId="0" fontId="30" fillId="2" borderId="10" xfId="0" applyFont="1" applyFill="1" applyBorder="1" applyAlignment="1">
      <alignment horizontal="center" vertical="center"/>
    </xf>
    <xf numFmtId="0" fontId="30" fillId="2" borderId="35" xfId="0" applyFont="1" applyFill="1" applyBorder="1" applyAlignment="1">
      <alignment horizontal="center" vertical="center"/>
    </xf>
    <xf numFmtId="0" fontId="30" fillId="0" borderId="12" xfId="0" applyFont="1" applyFill="1" applyBorder="1" applyAlignment="1">
      <alignment horizontal="center" vertical="center"/>
    </xf>
    <xf numFmtId="0" fontId="30" fillId="0" borderId="37" xfId="0" applyFont="1" applyFill="1" applyBorder="1" applyAlignment="1">
      <alignment horizontal="center" vertical="center"/>
    </xf>
    <xf numFmtId="0" fontId="30" fillId="2" borderId="27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38" xfId="0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0" fillId="2" borderId="2" xfId="0" applyFont="1" applyFill="1" applyBorder="1" applyAlignment="1">
      <alignment horizontal="center" vertical="center"/>
    </xf>
    <xf numFmtId="0" fontId="30" fillId="2" borderId="39" xfId="0" applyFont="1" applyFill="1" applyBorder="1" applyAlignment="1">
      <alignment horizontal="center" vertical="center"/>
    </xf>
    <xf numFmtId="0" fontId="30" fillId="2" borderId="38" xfId="0" applyFont="1" applyFill="1" applyBorder="1" applyAlignment="1">
      <alignment horizontal="center" vertical="center"/>
    </xf>
    <xf numFmtId="0" fontId="30" fillId="2" borderId="4" xfId="0" applyFont="1" applyFill="1" applyBorder="1" applyAlignment="1">
      <alignment horizontal="center" vertical="center"/>
    </xf>
    <xf numFmtId="0" fontId="30" fillId="0" borderId="7" xfId="0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horizontal="center" vertical="center"/>
    </xf>
    <xf numFmtId="0" fontId="30" fillId="0" borderId="40" xfId="0" applyFont="1" applyFill="1" applyBorder="1" applyAlignment="1">
      <alignment horizontal="center" vertical="center"/>
    </xf>
    <xf numFmtId="0" fontId="30" fillId="0" borderId="39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33" fillId="2" borderId="0" xfId="0" applyFont="1" applyFill="1"/>
    <xf numFmtId="0" fontId="5" fillId="2" borderId="0" xfId="0" applyFont="1" applyFill="1" applyAlignment="1"/>
    <xf numFmtId="0" fontId="33" fillId="0" borderId="0" xfId="0" applyFont="1" applyFill="1"/>
    <xf numFmtId="0" fontId="5" fillId="2" borderId="0" xfId="0" applyFont="1" applyFill="1"/>
    <xf numFmtId="0" fontId="33" fillId="0" borderId="0" xfId="0" applyFont="1" applyFill="1" applyAlignment="1"/>
    <xf numFmtId="0" fontId="33" fillId="2" borderId="0" xfId="0" applyFont="1" applyFill="1" applyAlignment="1">
      <alignment vertical="center" wrapText="1"/>
    </xf>
    <xf numFmtId="0" fontId="34" fillId="0" borderId="0" xfId="0" applyFont="1" applyAlignment="1">
      <alignment wrapText="1"/>
    </xf>
    <xf numFmtId="0" fontId="33" fillId="2" borderId="0" xfId="0" applyFont="1" applyFill="1" applyAlignment="1"/>
    <xf numFmtId="0" fontId="5" fillId="2" borderId="1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2" borderId="38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2" borderId="38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0" borderId="0" xfId="0" applyFont="1" applyFill="1"/>
    <xf numFmtId="0" fontId="15" fillId="0" borderId="1" xfId="0" applyFont="1" applyFill="1" applyBorder="1" applyAlignment="1">
      <alignment horizontal="center" vertical="top" wrapText="1"/>
    </xf>
    <xf numFmtId="0" fontId="15" fillId="0" borderId="14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15" fillId="0" borderId="14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vertical="top" wrapText="1"/>
    </xf>
    <xf numFmtId="0" fontId="8" fillId="0" borderId="13" xfId="0" applyFont="1" applyFill="1" applyBorder="1" applyAlignment="1">
      <alignment horizontal="right" vertical="top" wrapText="1"/>
    </xf>
    <xf numFmtId="0" fontId="8" fillId="0" borderId="2" xfId="0" applyFont="1" applyFill="1" applyBorder="1" applyAlignment="1">
      <alignment vertical="top" wrapText="1"/>
    </xf>
    <xf numFmtId="0" fontId="37" fillId="0" borderId="1" xfId="0" applyFont="1" applyFill="1" applyBorder="1" applyAlignment="1">
      <alignment vertical="top"/>
    </xf>
    <xf numFmtId="0" fontId="8" fillId="0" borderId="1" xfId="0" applyFont="1" applyFill="1" applyBorder="1" applyAlignment="1">
      <alignment vertical="top"/>
    </xf>
    <xf numFmtId="0" fontId="8" fillId="0" borderId="2" xfId="0" applyFont="1" applyFill="1" applyBorder="1" applyAlignment="1">
      <alignment vertical="top"/>
    </xf>
    <xf numFmtId="0" fontId="15" fillId="0" borderId="14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 textRotation="90"/>
    </xf>
    <xf numFmtId="0" fontId="1" fillId="0" borderId="0" xfId="0" applyFont="1" applyAlignment="1">
      <alignment horizontal="left" indent="14"/>
    </xf>
    <xf numFmtId="0" fontId="1" fillId="0" borderId="0" xfId="0" applyFont="1" applyAlignment="1">
      <alignment horizontal="left" indent="4"/>
    </xf>
    <xf numFmtId="0" fontId="1" fillId="0" borderId="0" xfId="0" applyFont="1" applyAlignment="1">
      <alignment horizontal="left"/>
    </xf>
    <xf numFmtId="0" fontId="39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11" fillId="0" borderId="0" xfId="0" applyFont="1" applyAlignment="1">
      <alignment horizontal="left" indent="9"/>
    </xf>
    <xf numFmtId="0" fontId="9" fillId="0" borderId="0" xfId="2" applyFont="1"/>
    <xf numFmtId="0" fontId="40" fillId="0" borderId="0" xfId="2" applyFont="1"/>
    <xf numFmtId="0" fontId="29" fillId="0" borderId="0" xfId="2"/>
    <xf numFmtId="0" fontId="1" fillId="0" borderId="0" xfId="2" applyFont="1" applyAlignment="1">
      <alignment horizontal="left" vertical="center" wrapText="1"/>
    </xf>
    <xf numFmtId="0" fontId="41" fillId="0" borderId="0" xfId="2" applyFont="1" applyAlignment="1">
      <alignment vertical="top"/>
    </xf>
    <xf numFmtId="0" fontId="1" fillId="0" borderId="0" xfId="2" applyFont="1"/>
    <xf numFmtId="0" fontId="1" fillId="0" borderId="0" xfId="2" applyFont="1" applyAlignment="1">
      <alignment vertical="top"/>
    </xf>
    <xf numFmtId="0" fontId="42" fillId="0" borderId="0" xfId="2" applyFont="1" applyAlignment="1">
      <alignment vertical="top"/>
    </xf>
    <xf numFmtId="0" fontId="42" fillId="0" borderId="0" xfId="2" applyFont="1"/>
    <xf numFmtId="0" fontId="43" fillId="0" borderId="0" xfId="2" applyFont="1"/>
    <xf numFmtId="0" fontId="1" fillId="0" borderId="1" xfId="2" applyFont="1" applyBorder="1" applyAlignment="1">
      <alignment vertical="top"/>
    </xf>
    <xf numFmtId="0" fontId="1" fillId="0" borderId="13" xfId="2" applyFont="1" applyBorder="1" applyAlignment="1">
      <alignment vertical="top"/>
    </xf>
    <xf numFmtId="0" fontId="1" fillId="0" borderId="4" xfId="2" applyFont="1" applyBorder="1" applyAlignment="1">
      <alignment vertical="top"/>
    </xf>
    <xf numFmtId="0" fontId="40" fillId="0" borderId="0" xfId="2" applyFont="1" applyAlignment="1">
      <alignment vertical="top"/>
    </xf>
    <xf numFmtId="0" fontId="29" fillId="0" borderId="0" xfId="2" applyFont="1"/>
    <xf numFmtId="0" fontId="8" fillId="3" borderId="1" xfId="0" applyFont="1" applyFill="1" applyBorder="1" applyAlignment="1">
      <alignment vertical="top" wrapText="1"/>
    </xf>
    <xf numFmtId="0" fontId="8" fillId="3" borderId="1" xfId="0" applyFont="1" applyFill="1" applyBorder="1" applyAlignment="1">
      <alignment horizontal="center" vertical="top" wrapText="1"/>
    </xf>
    <xf numFmtId="0" fontId="25" fillId="3" borderId="1" xfId="0" applyFont="1" applyFill="1" applyBorder="1" applyAlignment="1">
      <alignment horizontal="center" vertical="top" wrapText="1"/>
    </xf>
    <xf numFmtId="0" fontId="8" fillId="3" borderId="4" xfId="0" applyFont="1" applyFill="1" applyBorder="1" applyAlignment="1">
      <alignment horizontal="center" vertical="top" wrapText="1"/>
    </xf>
    <xf numFmtId="0" fontId="15" fillId="3" borderId="2" xfId="0" applyFont="1" applyFill="1" applyBorder="1" applyAlignment="1">
      <alignment horizontal="center" vertical="top" wrapText="1"/>
    </xf>
    <xf numFmtId="0" fontId="15" fillId="3" borderId="1" xfId="0" applyFont="1" applyFill="1" applyBorder="1" applyAlignment="1">
      <alignment horizontal="center" vertical="top" wrapText="1"/>
    </xf>
    <xf numFmtId="0" fontId="0" fillId="3" borderId="0" xfId="0" applyFont="1" applyFill="1"/>
    <xf numFmtId="0" fontId="8" fillId="3" borderId="2" xfId="0" applyFont="1" applyFill="1" applyBorder="1" applyAlignment="1">
      <alignment horizontal="center" vertical="top" wrapText="1"/>
    </xf>
    <xf numFmtId="0" fontId="12" fillId="0" borderId="0" xfId="0" applyFont="1" applyAlignment="1">
      <alignment horizontal="left" indent="20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38" fillId="0" borderId="0" xfId="0" applyFont="1" applyAlignment="1">
      <alignment horizontal="center" wrapText="1"/>
    </xf>
    <xf numFmtId="0" fontId="3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left" indent="20"/>
    </xf>
    <xf numFmtId="0" fontId="8" fillId="0" borderId="13" xfId="0" applyFont="1" applyFill="1" applyBorder="1" applyAlignment="1">
      <alignment horizontal="center" vertical="top" wrapText="1"/>
    </xf>
    <xf numFmtId="0" fontId="8" fillId="0" borderId="14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textRotation="90" wrapText="1"/>
    </xf>
    <xf numFmtId="0" fontId="15" fillId="0" borderId="7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center" vertical="center" textRotation="90" wrapText="1"/>
    </xf>
    <xf numFmtId="0" fontId="15" fillId="0" borderId="9" xfId="0" applyFont="1" applyFill="1" applyBorder="1" applyAlignment="1">
      <alignment horizontal="center" vertical="center" textRotation="90" wrapText="1"/>
    </xf>
    <xf numFmtId="0" fontId="15" fillId="0" borderId="10" xfId="0" applyFont="1" applyFill="1" applyBorder="1" applyAlignment="1">
      <alignment horizontal="center" vertical="center" textRotation="90" wrapText="1"/>
    </xf>
    <xf numFmtId="0" fontId="15" fillId="0" borderId="12" xfId="0" applyFont="1" applyFill="1" applyBorder="1" applyAlignment="1">
      <alignment horizontal="center" vertical="center" textRotation="90" wrapText="1"/>
    </xf>
    <xf numFmtId="0" fontId="15" fillId="0" borderId="5" xfId="0" applyFont="1" applyFill="1" applyBorder="1" applyAlignment="1">
      <alignment horizontal="center" vertical="top" wrapText="1"/>
    </xf>
    <xf numFmtId="0" fontId="15" fillId="0" borderId="6" xfId="0" applyFont="1" applyFill="1" applyBorder="1" applyAlignment="1">
      <alignment horizontal="center" vertical="top" wrapText="1"/>
    </xf>
    <xf numFmtId="0" fontId="15" fillId="0" borderId="7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center" vertical="top" wrapText="1"/>
    </xf>
    <xf numFmtId="0" fontId="15" fillId="0" borderId="13" xfId="0" applyFont="1" applyFill="1" applyBorder="1" applyAlignment="1">
      <alignment horizontal="center" vertical="top" wrapText="1"/>
    </xf>
    <xf numFmtId="0" fontId="15" fillId="0" borderId="15" xfId="0" applyFont="1" applyFill="1" applyBorder="1" applyAlignment="1">
      <alignment horizontal="center" vertical="top" wrapText="1"/>
    </xf>
    <xf numFmtId="0" fontId="15" fillId="0" borderId="14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textRotation="90" wrapText="1"/>
    </xf>
    <xf numFmtId="0" fontId="0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top" wrapText="1"/>
    </xf>
    <xf numFmtId="0" fontId="20" fillId="0" borderId="4" xfId="0" applyFont="1" applyFill="1" applyBorder="1" applyAlignment="1">
      <alignment horizontal="center" vertical="top" wrapText="1"/>
    </xf>
    <xf numFmtId="0" fontId="15" fillId="0" borderId="8" xfId="0" applyFont="1" applyFill="1" applyBorder="1" applyAlignment="1">
      <alignment horizontal="center" vertical="top" wrapText="1"/>
    </xf>
    <xf numFmtId="0" fontId="15" fillId="0" borderId="10" xfId="0" applyFont="1" applyFill="1" applyBorder="1" applyAlignment="1">
      <alignment horizontal="center" vertical="top" wrapText="1"/>
    </xf>
    <xf numFmtId="0" fontId="0" fillId="3" borderId="4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0" fillId="0" borderId="4" xfId="0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textRotation="90" wrapText="1"/>
    </xf>
    <xf numFmtId="0" fontId="15" fillId="0" borderId="15" xfId="0" applyFont="1" applyFill="1" applyBorder="1" applyAlignment="1">
      <alignment horizontal="center" vertical="center" textRotation="90" wrapText="1"/>
    </xf>
    <xf numFmtId="0" fontId="15" fillId="0" borderId="14" xfId="0" applyFont="1" applyFill="1" applyBorder="1" applyAlignment="1">
      <alignment horizontal="center" vertical="center" textRotation="90" wrapText="1"/>
    </xf>
    <xf numFmtId="0" fontId="15" fillId="0" borderId="1" xfId="0" applyFont="1" applyFill="1" applyBorder="1" applyAlignment="1">
      <alignment horizontal="left" vertical="center" textRotation="90" wrapText="1"/>
    </xf>
    <xf numFmtId="0" fontId="14" fillId="0" borderId="3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top" wrapText="1"/>
    </xf>
    <xf numFmtId="0" fontId="14" fillId="0" borderId="4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right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top" wrapText="1"/>
    </xf>
    <xf numFmtId="0" fontId="0" fillId="3" borderId="4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/>
    </xf>
    <xf numFmtId="0" fontId="17" fillId="0" borderId="3" xfId="0" applyFont="1" applyFill="1" applyBorder="1" applyAlignment="1">
      <alignment horizontal="center" vertical="top"/>
    </xf>
    <xf numFmtId="0" fontId="17" fillId="0" borderId="4" xfId="0" applyFont="1" applyFill="1" applyBorder="1" applyAlignment="1">
      <alignment horizontal="center" vertical="top"/>
    </xf>
    <xf numFmtId="0" fontId="15" fillId="0" borderId="2" xfId="0" applyFont="1" applyFill="1" applyBorder="1" applyAlignment="1">
      <alignment horizontal="center" wrapText="1"/>
    </xf>
    <xf numFmtId="0" fontId="15" fillId="0" borderId="3" xfId="0" applyFont="1" applyFill="1" applyBorder="1" applyAlignment="1">
      <alignment horizontal="center" wrapText="1"/>
    </xf>
    <xf numFmtId="0" fontId="15" fillId="0" borderId="4" xfId="0" applyFont="1" applyFill="1" applyBorder="1" applyAlignment="1">
      <alignment horizontal="center" wrapText="1"/>
    </xf>
    <xf numFmtId="0" fontId="8" fillId="0" borderId="13" xfId="0" applyFont="1" applyFill="1" applyBorder="1" applyAlignment="1">
      <alignment horizontal="center" vertical="center" textRotation="90" wrapText="1"/>
    </xf>
    <xf numFmtId="0" fontId="8" fillId="0" borderId="15" xfId="0" applyFont="1" applyFill="1" applyBorder="1" applyAlignment="1">
      <alignment horizontal="center" vertical="center" textRotation="90" wrapText="1"/>
    </xf>
    <xf numFmtId="0" fontId="8" fillId="0" borderId="14" xfId="0" applyFont="1" applyFill="1" applyBorder="1" applyAlignment="1">
      <alignment horizontal="center" vertical="center" textRotation="90" wrapText="1"/>
    </xf>
    <xf numFmtId="0" fontId="20" fillId="0" borderId="13" xfId="0" applyFont="1" applyFill="1" applyBorder="1" applyAlignment="1">
      <alignment textRotation="90" wrapText="1"/>
    </xf>
    <xf numFmtId="0" fontId="20" fillId="0" borderId="15" xfId="0" applyFont="1" applyFill="1" applyBorder="1" applyAlignment="1">
      <alignment textRotation="90" wrapText="1"/>
    </xf>
    <xf numFmtId="0" fontId="20" fillId="0" borderId="14" xfId="0" applyFont="1" applyFill="1" applyBorder="1" applyAlignment="1">
      <alignment textRotation="90" wrapText="1"/>
    </xf>
    <xf numFmtId="0" fontId="35" fillId="0" borderId="5" xfId="0" applyFont="1" applyFill="1" applyBorder="1" applyAlignment="1">
      <alignment horizontal="left" vertical="top" wrapText="1"/>
    </xf>
    <xf numFmtId="0" fontId="35" fillId="0" borderId="6" xfId="0" applyFont="1" applyFill="1" applyBorder="1" applyAlignment="1">
      <alignment horizontal="left" vertical="top" wrapText="1"/>
    </xf>
    <xf numFmtId="0" fontId="35" fillId="0" borderId="7" xfId="0" applyFont="1" applyFill="1" applyBorder="1" applyAlignment="1">
      <alignment horizontal="left" vertical="top" wrapText="1"/>
    </xf>
    <xf numFmtId="0" fontId="35" fillId="0" borderId="8" xfId="0" applyFont="1" applyFill="1" applyBorder="1" applyAlignment="1">
      <alignment horizontal="left" vertical="top" wrapText="1"/>
    </xf>
    <xf numFmtId="0" fontId="35" fillId="0" borderId="0" xfId="0" applyFont="1" applyFill="1" applyBorder="1" applyAlignment="1">
      <alignment horizontal="left" vertical="top" wrapText="1"/>
    </xf>
    <xf numFmtId="0" fontId="35" fillId="0" borderId="9" xfId="0" applyFont="1" applyFill="1" applyBorder="1" applyAlignment="1">
      <alignment horizontal="left" vertical="top" wrapText="1"/>
    </xf>
    <xf numFmtId="0" fontId="35" fillId="0" borderId="10" xfId="0" applyFont="1" applyFill="1" applyBorder="1" applyAlignment="1">
      <alignment horizontal="left" vertical="top" wrapText="1"/>
    </xf>
    <xf numFmtId="0" fontId="35" fillId="0" borderId="11" xfId="0" applyFont="1" applyFill="1" applyBorder="1" applyAlignment="1">
      <alignment horizontal="left" vertical="top" wrapText="1"/>
    </xf>
    <xf numFmtId="0" fontId="35" fillId="0" borderId="12" xfId="0" applyFont="1" applyFill="1" applyBorder="1" applyAlignment="1">
      <alignment horizontal="left" vertical="top" wrapText="1"/>
    </xf>
    <xf numFmtId="0" fontId="15" fillId="0" borderId="3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64" fontId="30" fillId="2" borderId="26" xfId="1" applyFont="1" applyFill="1" applyBorder="1" applyAlignment="1">
      <alignment horizontal="center" vertical="center"/>
    </xf>
    <xf numFmtId="164" fontId="30" fillId="2" borderId="20" xfId="1" applyFont="1" applyFill="1" applyBorder="1" applyAlignment="1">
      <alignment horizontal="center" vertical="center"/>
    </xf>
    <xf numFmtId="164" fontId="30" fillId="2" borderId="21" xfId="1" applyFont="1" applyFill="1" applyBorder="1" applyAlignment="1">
      <alignment horizontal="center" vertical="center"/>
    </xf>
    <xf numFmtId="164" fontId="30" fillId="2" borderId="24" xfId="1" applyFont="1" applyFill="1" applyBorder="1" applyAlignment="1">
      <alignment horizontal="center" vertical="center"/>
    </xf>
    <xf numFmtId="0" fontId="30" fillId="2" borderId="23" xfId="0" applyFont="1" applyFill="1" applyBorder="1" applyAlignment="1">
      <alignment horizontal="center" vertical="center"/>
    </xf>
    <xf numFmtId="0" fontId="30" fillId="2" borderId="24" xfId="0" applyFont="1" applyFill="1" applyBorder="1" applyAlignment="1">
      <alignment horizontal="center" vertical="center"/>
    </xf>
    <xf numFmtId="0" fontId="30" fillId="2" borderId="25" xfId="0" applyFont="1" applyFill="1" applyBorder="1" applyAlignment="1">
      <alignment horizontal="center" vertical="center"/>
    </xf>
    <xf numFmtId="0" fontId="30" fillId="2" borderId="1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0" fillId="2" borderId="18" xfId="0" applyFont="1" applyFill="1" applyBorder="1" applyAlignment="1">
      <alignment horizontal="center" vertical="center" textRotation="90"/>
    </xf>
    <xf numFmtId="0" fontId="30" fillId="2" borderId="27" xfId="0" applyFont="1" applyFill="1" applyBorder="1" applyAlignment="1">
      <alignment horizontal="center" vertical="center" textRotation="90"/>
    </xf>
    <xf numFmtId="0" fontId="30" fillId="2" borderId="32" xfId="0" applyFont="1" applyFill="1" applyBorder="1" applyAlignment="1">
      <alignment horizontal="center" vertical="center" textRotation="90"/>
    </xf>
    <xf numFmtId="0" fontId="30" fillId="2" borderId="20" xfId="0" applyFont="1" applyFill="1" applyBorder="1" applyAlignment="1">
      <alignment horizontal="center" vertical="center"/>
    </xf>
    <xf numFmtId="0" fontId="30" fillId="2" borderId="21" xfId="0" applyFont="1" applyFill="1" applyBorder="1" applyAlignment="1">
      <alignment horizontal="center" vertical="center"/>
    </xf>
    <xf numFmtId="164" fontId="30" fillId="2" borderId="19" xfId="1" applyFont="1" applyFill="1" applyBorder="1" applyAlignment="1">
      <alignment horizontal="center" vertical="center"/>
    </xf>
    <xf numFmtId="164" fontId="30" fillId="2" borderId="22" xfId="1" applyFont="1" applyFill="1" applyBorder="1" applyAlignment="1">
      <alignment horizontal="center" vertical="center"/>
    </xf>
    <xf numFmtId="164" fontId="30" fillId="2" borderId="23" xfId="1" applyFont="1" applyFill="1" applyBorder="1" applyAlignment="1">
      <alignment horizontal="center" vertical="center"/>
    </xf>
    <xf numFmtId="0" fontId="41" fillId="0" borderId="0" xfId="2" applyFont="1" applyAlignment="1">
      <alignment vertical="top" wrapText="1"/>
    </xf>
    <xf numFmtId="0" fontId="1" fillId="0" borderId="0" xfId="2" applyFont="1" applyAlignment="1">
      <alignment vertical="top" wrapText="1"/>
    </xf>
    <xf numFmtId="0" fontId="40" fillId="0" borderId="0" xfId="2" applyFont="1" applyAlignment="1">
      <alignment horizontal="left" vertical="top" wrapText="1"/>
    </xf>
    <xf numFmtId="0" fontId="10" fillId="0" borderId="0" xfId="2" applyFont="1" applyAlignment="1">
      <alignment vertical="top"/>
    </xf>
    <xf numFmtId="0" fontId="10" fillId="0" borderId="0" xfId="2" applyFont="1" applyAlignment="1">
      <alignment vertical="top" wrapText="1"/>
    </xf>
    <xf numFmtId="0" fontId="40" fillId="0" borderId="0" xfId="2" applyFont="1" applyAlignment="1">
      <alignment horizontal="left" vertical="center" wrapText="1"/>
    </xf>
    <xf numFmtId="0" fontId="40" fillId="0" borderId="0" xfId="2" applyFont="1" applyAlignment="1">
      <alignment vertical="top" wrapText="1"/>
    </xf>
    <xf numFmtId="0" fontId="29" fillId="0" borderId="0" xfId="2" applyAlignment="1">
      <alignment vertical="top" wrapText="1"/>
    </xf>
    <xf numFmtId="0" fontId="40" fillId="0" borderId="0" xfId="2" applyFont="1" applyAlignment="1">
      <alignment vertical="center" wrapText="1"/>
    </xf>
    <xf numFmtId="0" fontId="10" fillId="0" borderId="0" xfId="2" applyFont="1" applyAlignment="1">
      <alignment vertical="center"/>
    </xf>
    <xf numFmtId="0" fontId="1" fillId="0" borderId="2" xfId="2" applyFont="1" applyBorder="1" applyAlignment="1">
      <alignment vertical="top"/>
    </xf>
    <xf numFmtId="0" fontId="1" fillId="0" borderId="3" xfId="2" applyFont="1" applyBorder="1" applyAlignment="1">
      <alignment vertical="top"/>
    </xf>
    <xf numFmtId="0" fontId="1" fillId="0" borderId="4" xfId="2" applyFont="1" applyBorder="1" applyAlignment="1">
      <alignment vertical="top"/>
    </xf>
    <xf numFmtId="0" fontId="1" fillId="0" borderId="2" xfId="2" applyFont="1" applyBorder="1" applyAlignment="1">
      <alignment vertical="top" wrapText="1"/>
    </xf>
    <xf numFmtId="0" fontId="29" fillId="0" borderId="3" xfId="2" applyBorder="1" applyAlignment="1">
      <alignment vertical="top" wrapText="1"/>
    </xf>
    <xf numFmtId="0" fontId="29" fillId="0" borderId="4" xfId="2" applyBorder="1" applyAlignment="1">
      <alignment vertical="top" wrapText="1"/>
    </xf>
    <xf numFmtId="0" fontId="1" fillId="0" borderId="3" xfId="2" applyFont="1" applyBorder="1" applyAlignment="1">
      <alignment vertical="top" wrapText="1"/>
    </xf>
    <xf numFmtId="0" fontId="29" fillId="0" borderId="3" xfId="2" applyFont="1" applyBorder="1" applyAlignment="1">
      <alignment vertical="top"/>
    </xf>
    <xf numFmtId="0" fontId="29" fillId="0" borderId="4" xfId="2" applyFont="1" applyBorder="1" applyAlignment="1">
      <alignment vertical="top"/>
    </xf>
    <xf numFmtId="0" fontId="40" fillId="0" borderId="6" xfId="2" applyFont="1" applyBorder="1" applyAlignment="1">
      <alignment vertical="top" wrapText="1"/>
    </xf>
  </cellXfs>
  <cellStyles count="4">
    <cellStyle name="Денежный" xfId="1" builtinId="4"/>
    <cellStyle name="Обычный" xfId="0" builtinId="0"/>
    <cellStyle name="Обычный 2" xfId="2"/>
    <cellStyle name="Обычный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0"/>
  <sheetViews>
    <sheetView view="pageBreakPreview" zoomScaleNormal="100" zoomScaleSheetLayoutView="100" workbookViewId="0">
      <selection activeCell="B24" sqref="B24:Q24"/>
    </sheetView>
  </sheetViews>
  <sheetFormatPr defaultRowHeight="15"/>
  <cols>
    <col min="1" max="1" width="5.7109375" style="5" customWidth="1"/>
    <col min="2" max="2" width="10.28515625" customWidth="1"/>
    <col min="5" max="5" width="10.7109375" customWidth="1"/>
    <col min="7" max="7" width="4.85546875" customWidth="1"/>
    <col min="9" max="9" width="11.5703125" customWidth="1"/>
    <col min="13" max="13" width="10.5703125" customWidth="1"/>
    <col min="14" max="14" width="7.85546875" customWidth="1"/>
    <col min="15" max="15" width="15" customWidth="1"/>
  </cols>
  <sheetData>
    <row r="1" spans="1:19" s="5" customFormat="1"/>
    <row r="2" spans="1:19">
      <c r="B2" s="1"/>
      <c r="C2" s="1"/>
      <c r="D2" s="1"/>
      <c r="E2" s="1"/>
      <c r="F2" s="1"/>
      <c r="G2" s="1"/>
      <c r="H2" s="1"/>
      <c r="I2" s="1"/>
      <c r="J2" s="1"/>
      <c r="K2" s="159"/>
      <c r="L2" s="159"/>
      <c r="M2" s="159"/>
      <c r="N2" s="160" t="s">
        <v>45</v>
      </c>
      <c r="O2" s="161"/>
      <c r="P2" s="161"/>
      <c r="Q2" s="161"/>
      <c r="R2" s="161"/>
      <c r="S2" s="5"/>
    </row>
    <row r="3" spans="1:19">
      <c r="B3" s="1"/>
      <c r="C3" s="1"/>
      <c r="D3" s="1"/>
      <c r="E3" s="1"/>
      <c r="F3" s="1"/>
      <c r="G3" s="1"/>
      <c r="H3" s="1"/>
      <c r="I3" s="1"/>
      <c r="J3" s="1"/>
      <c r="K3" s="159"/>
      <c r="L3" s="159"/>
      <c r="M3" s="159"/>
      <c r="N3" s="160" t="s">
        <v>240</v>
      </c>
      <c r="O3" s="161"/>
      <c r="P3" s="161"/>
      <c r="Q3" s="161"/>
      <c r="R3" s="161"/>
      <c r="S3" s="5"/>
    </row>
    <row r="4" spans="1:19">
      <c r="B4" s="1"/>
      <c r="C4" s="1"/>
      <c r="D4" s="1"/>
      <c r="E4" s="1"/>
      <c r="F4" s="1"/>
      <c r="G4" s="1"/>
      <c r="H4" s="1"/>
      <c r="I4" s="1"/>
      <c r="J4" s="1"/>
      <c r="K4" s="159"/>
      <c r="L4" s="159"/>
      <c r="M4" s="159"/>
      <c r="N4" s="160" t="s">
        <v>47</v>
      </c>
      <c r="O4" s="161"/>
      <c r="P4" s="161"/>
      <c r="Q4" s="161"/>
      <c r="R4" s="161"/>
      <c r="S4" s="5"/>
    </row>
    <row r="5" spans="1:19">
      <c r="B5" s="1"/>
      <c r="C5" s="1"/>
      <c r="D5" s="1"/>
      <c r="E5" s="1"/>
      <c r="F5" s="1"/>
      <c r="G5" s="1"/>
      <c r="H5" s="1"/>
      <c r="I5" s="1"/>
      <c r="J5" s="1"/>
      <c r="K5" s="159"/>
      <c r="L5" s="159"/>
      <c r="M5" s="159"/>
      <c r="N5" s="160"/>
      <c r="O5" s="161"/>
      <c r="P5" s="161"/>
      <c r="Q5" s="161"/>
      <c r="R5" s="161"/>
      <c r="S5" s="5"/>
    </row>
    <row r="6" spans="1:19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60" t="s">
        <v>241</v>
      </c>
      <c r="O6" s="161"/>
      <c r="P6" s="161"/>
      <c r="Q6" s="161"/>
      <c r="R6" s="161"/>
      <c r="S6" s="5"/>
    </row>
    <row r="7" spans="1:19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60" t="s">
        <v>242</v>
      </c>
      <c r="O7" s="161"/>
      <c r="P7" s="161"/>
      <c r="Q7" s="161"/>
      <c r="R7" s="161"/>
      <c r="S7" s="5"/>
    </row>
    <row r="8" spans="1:19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5"/>
    </row>
    <row r="9" spans="1:19" s="5" customFormat="1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9" s="5" customFormat="1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9" s="5" customFormat="1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9" s="5" customFormat="1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9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5"/>
      <c r="Q13" s="5"/>
      <c r="R13" s="5"/>
      <c r="S13" s="5"/>
    </row>
    <row r="14" spans="1:19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5"/>
      <c r="Q14" s="5"/>
      <c r="R14" s="5"/>
      <c r="S14" s="5"/>
    </row>
    <row r="15" spans="1:19" s="6" customFormat="1" ht="15.75" customHeight="1">
      <c r="A15" s="5"/>
      <c r="B15" s="1"/>
      <c r="C15" s="1"/>
      <c r="D15" s="2"/>
      <c r="E15" s="189" t="s">
        <v>0</v>
      </c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5"/>
      <c r="Q15" s="5"/>
      <c r="R15" s="5"/>
      <c r="S15" s="5"/>
    </row>
    <row r="16" spans="1:19" s="13" customFormat="1" ht="18.75">
      <c r="A16" s="157"/>
      <c r="B16" s="190" t="s">
        <v>227</v>
      </c>
      <c r="C16" s="190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57"/>
      <c r="S16" s="157"/>
    </row>
    <row r="17" spans="1:19" ht="18.600000000000001" customHeight="1">
      <c r="A17" s="13"/>
      <c r="B17" s="10"/>
      <c r="C17" s="10"/>
      <c r="D17" s="190" t="s">
        <v>47</v>
      </c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3"/>
      <c r="R17" s="13"/>
      <c r="S17" s="13"/>
    </row>
    <row r="18" spans="1:19" s="5" customFormat="1" ht="14.45" customHeight="1">
      <c r="A18" s="13"/>
      <c r="B18" s="10"/>
      <c r="C18" s="10"/>
      <c r="D18" s="156"/>
      <c r="E18" s="156"/>
      <c r="F18" s="156"/>
      <c r="G18" s="156"/>
      <c r="H18" s="156"/>
      <c r="I18" s="156"/>
      <c r="J18" s="156"/>
      <c r="K18" s="156"/>
      <c r="L18" s="11"/>
      <c r="M18" s="12"/>
      <c r="N18" s="12"/>
      <c r="O18" s="12"/>
      <c r="P18" s="13"/>
      <c r="Q18" s="13"/>
      <c r="R18" s="13"/>
      <c r="S18" s="13"/>
    </row>
    <row r="19" spans="1:19" ht="17.25" customHeight="1">
      <c r="A19" s="13"/>
      <c r="B19" s="10"/>
      <c r="C19" s="10"/>
      <c r="D19" s="156"/>
      <c r="E19" s="156"/>
      <c r="F19" s="156"/>
      <c r="G19" s="156"/>
      <c r="H19" s="156"/>
      <c r="I19" s="156"/>
      <c r="J19" s="156"/>
      <c r="K19" s="156"/>
      <c r="L19" s="11"/>
      <c r="M19" s="12"/>
      <c r="N19" s="12"/>
      <c r="O19" s="12"/>
      <c r="P19" s="13"/>
      <c r="Q19" s="13"/>
      <c r="R19" s="13"/>
      <c r="S19" s="13"/>
    </row>
    <row r="20" spans="1:19" ht="21" customHeight="1">
      <c r="A20" s="13"/>
      <c r="B20" s="10"/>
      <c r="C20" s="10"/>
      <c r="D20" s="156"/>
      <c r="E20" s="156"/>
      <c r="F20" s="156"/>
      <c r="G20" s="156"/>
      <c r="H20" s="156"/>
      <c r="I20" s="156"/>
      <c r="J20" s="156"/>
      <c r="K20" s="156"/>
      <c r="L20" s="11"/>
      <c r="M20" s="12"/>
      <c r="N20" s="12"/>
      <c r="O20" s="12"/>
      <c r="P20" s="13"/>
      <c r="Q20" s="13"/>
      <c r="R20" s="13"/>
      <c r="S20" s="13"/>
    </row>
    <row r="21" spans="1:19" ht="18.75">
      <c r="A21" s="13"/>
      <c r="B21" s="10"/>
      <c r="C21" s="10"/>
      <c r="D21" s="156"/>
      <c r="E21" s="156"/>
      <c r="F21" s="156"/>
      <c r="G21" s="156"/>
      <c r="H21" s="156"/>
      <c r="I21" s="156"/>
      <c r="J21" s="156"/>
      <c r="K21" s="156"/>
      <c r="L21" s="11"/>
      <c r="M21" s="12"/>
      <c r="N21" s="12"/>
      <c r="O21" s="12"/>
      <c r="P21" s="13"/>
      <c r="Q21" s="13"/>
      <c r="R21" s="13"/>
      <c r="S21" s="13"/>
    </row>
    <row r="22" spans="1:19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5"/>
      <c r="Q22" s="5"/>
      <c r="R22" s="5"/>
      <c r="S22" s="5"/>
    </row>
    <row r="23" spans="1:19" ht="16.5">
      <c r="B23" s="1"/>
      <c r="C23" s="191" t="s">
        <v>228</v>
      </c>
      <c r="D23" s="191"/>
      <c r="E23" s="191"/>
      <c r="F23" s="191"/>
      <c r="G23" s="191"/>
      <c r="H23" s="191"/>
      <c r="I23" s="191"/>
      <c r="J23" s="191"/>
      <c r="K23" s="191"/>
      <c r="L23" s="191"/>
      <c r="M23" s="191"/>
      <c r="N23" s="191"/>
      <c r="O23" s="191"/>
      <c r="P23" s="191"/>
      <c r="Q23" s="14"/>
      <c r="R23" s="14"/>
      <c r="S23" s="5"/>
    </row>
    <row r="24" spans="1:19" ht="16.5">
      <c r="B24" s="192" t="s">
        <v>229</v>
      </c>
      <c r="C24" s="192"/>
      <c r="D24" s="192"/>
      <c r="E24" s="192"/>
      <c r="F24" s="192"/>
      <c r="G24" s="192"/>
      <c r="H24" s="192"/>
      <c r="I24" s="192"/>
      <c r="J24" s="192"/>
      <c r="K24" s="192"/>
      <c r="L24" s="192"/>
      <c r="M24" s="192"/>
      <c r="N24" s="192"/>
      <c r="O24" s="192"/>
      <c r="P24" s="192"/>
      <c r="Q24" s="192"/>
      <c r="R24" s="5"/>
      <c r="S24" s="5"/>
    </row>
    <row r="25" spans="1:19" s="5" customFormat="1" ht="16.5">
      <c r="B25" s="162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62"/>
      <c r="P25" s="162"/>
      <c r="Q25" s="162"/>
    </row>
    <row r="26" spans="1:19" s="5" customFormat="1" ht="16.5">
      <c r="B26" s="162"/>
      <c r="C26" s="162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162"/>
      <c r="O26" s="162"/>
      <c r="P26" s="162"/>
      <c r="Q26" s="162"/>
    </row>
    <row r="27" spans="1:19" s="5" customFormat="1" ht="16.5">
      <c r="B27" s="162"/>
      <c r="C27" s="162"/>
      <c r="D27" s="162"/>
      <c r="E27" s="162"/>
      <c r="F27" s="162"/>
      <c r="G27" s="162"/>
      <c r="H27" s="162"/>
      <c r="I27" s="162"/>
      <c r="J27" s="162"/>
      <c r="K27" s="162"/>
      <c r="L27" s="162"/>
      <c r="M27" s="162"/>
      <c r="N27" s="162"/>
      <c r="O27" s="162"/>
      <c r="P27" s="162"/>
      <c r="Q27" s="162"/>
    </row>
    <row r="28" spans="1:19" s="5" customFormat="1" ht="16.5">
      <c r="B28" s="162"/>
      <c r="C28" s="162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</row>
    <row r="29" spans="1:19" s="5" customFormat="1" ht="16.5">
      <c r="B29" s="162"/>
      <c r="C29" s="162"/>
      <c r="D29" s="162"/>
      <c r="E29" s="162"/>
      <c r="F29" s="162"/>
      <c r="G29" s="162"/>
      <c r="H29" s="162"/>
      <c r="I29" s="162"/>
      <c r="J29" s="162"/>
      <c r="K29" s="162"/>
      <c r="L29" s="162"/>
      <c r="M29" s="162"/>
      <c r="N29" s="162"/>
      <c r="O29" s="162"/>
      <c r="P29" s="162"/>
      <c r="Q29" s="162"/>
    </row>
    <row r="30" spans="1:19" s="5" customFormat="1" ht="16.5">
      <c r="B30" s="162"/>
      <c r="C30" s="162"/>
      <c r="D30" s="162"/>
      <c r="E30" s="162"/>
      <c r="F30" s="162"/>
      <c r="G30" s="162"/>
      <c r="H30" s="162"/>
      <c r="J30" s="162"/>
      <c r="K30" s="162"/>
      <c r="L30" s="162"/>
      <c r="M30" s="162"/>
      <c r="N30" s="162"/>
      <c r="O30" s="162"/>
      <c r="P30" s="162"/>
      <c r="Q30" s="162"/>
    </row>
    <row r="31" spans="1:19" s="5" customFormat="1">
      <c r="B31" s="163"/>
      <c r="C31" s="163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</row>
    <row r="32" spans="1:19" s="5" customFormat="1">
      <c r="B32" s="163"/>
      <c r="C32" s="163"/>
      <c r="D32" s="163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</row>
    <row r="33" spans="2:19" s="5" customFormat="1" ht="17.25">
      <c r="B33" s="1"/>
      <c r="C33" s="193" t="s">
        <v>92</v>
      </c>
      <c r="D33" s="193"/>
      <c r="E33" s="193"/>
      <c r="F33" s="193"/>
      <c r="G33" s="193"/>
      <c r="H33" s="193"/>
      <c r="I33" s="193"/>
      <c r="J33" s="193"/>
      <c r="K33" s="193"/>
      <c r="L33" s="193"/>
      <c r="M33" s="193"/>
      <c r="N33" s="7"/>
      <c r="O33" s="7"/>
      <c r="P33" s="8"/>
    </row>
    <row r="34" spans="2:19" s="5" customFormat="1" ht="16.5">
      <c r="I34" s="164" t="s">
        <v>230</v>
      </c>
      <c r="J34" s="194" t="s">
        <v>231</v>
      </c>
      <c r="K34" s="194"/>
      <c r="L34" s="194"/>
      <c r="M34" s="194"/>
      <c r="N34" s="194"/>
      <c r="O34" s="194"/>
      <c r="P34" s="194"/>
      <c r="Q34" s="194"/>
      <c r="R34" s="194"/>
    </row>
    <row r="35" spans="2:19" s="5" customFormat="1" ht="16.5">
      <c r="H35" s="1"/>
      <c r="I35" s="164" t="s">
        <v>232</v>
      </c>
      <c r="J35" s="194" t="s">
        <v>233</v>
      </c>
      <c r="K35" s="194"/>
      <c r="L35" s="194"/>
      <c r="M35" s="194"/>
      <c r="N35" s="194"/>
      <c r="O35" s="194"/>
      <c r="P35" s="194"/>
      <c r="Q35" s="194"/>
      <c r="R35" s="194"/>
    </row>
    <row r="36" spans="2:19" s="5" customFormat="1" ht="16.5">
      <c r="H36" s="1"/>
      <c r="I36" s="164" t="s">
        <v>49</v>
      </c>
      <c r="J36" s="194" t="s">
        <v>234</v>
      </c>
      <c r="K36" s="194"/>
      <c r="L36" s="194"/>
      <c r="M36" s="194"/>
      <c r="N36" s="194"/>
      <c r="O36" s="194"/>
      <c r="P36" s="194"/>
      <c r="Q36" s="194"/>
      <c r="R36" s="194"/>
    </row>
    <row r="37" spans="2:19" s="5" customFormat="1" ht="16.5">
      <c r="H37" s="1"/>
      <c r="I37" s="164" t="s">
        <v>46</v>
      </c>
      <c r="J37" s="194" t="s">
        <v>235</v>
      </c>
      <c r="K37" s="194"/>
      <c r="L37" s="194"/>
      <c r="M37" s="194"/>
      <c r="N37" s="194"/>
      <c r="O37" s="194"/>
      <c r="P37" s="194"/>
      <c r="Q37" s="194"/>
      <c r="R37" s="194"/>
    </row>
    <row r="38" spans="2:19" s="5" customFormat="1" ht="16.5">
      <c r="H38" s="1"/>
      <c r="I38" s="164" t="s">
        <v>236</v>
      </c>
      <c r="J38" s="194" t="s">
        <v>237</v>
      </c>
      <c r="K38" s="194"/>
      <c r="L38" s="194"/>
      <c r="M38" s="194"/>
      <c r="N38" s="194"/>
      <c r="O38" s="194"/>
      <c r="P38" s="194"/>
      <c r="Q38" s="194"/>
      <c r="R38" s="194"/>
      <c r="S38" s="194"/>
    </row>
    <row r="39" spans="2:19" ht="16.5">
      <c r="B39" s="5"/>
      <c r="C39" s="5"/>
      <c r="D39" s="5"/>
      <c r="E39" s="5"/>
      <c r="F39" s="14"/>
      <c r="G39" s="14"/>
      <c r="H39" s="14"/>
      <c r="I39" s="164" t="s">
        <v>238</v>
      </c>
      <c r="J39" s="188" t="s">
        <v>239</v>
      </c>
      <c r="K39" s="188"/>
      <c r="L39" s="188"/>
      <c r="M39" s="188"/>
      <c r="N39" s="188"/>
      <c r="O39" s="188"/>
      <c r="P39" s="188"/>
      <c r="Q39" s="188"/>
      <c r="R39" s="188"/>
      <c r="S39" s="5"/>
    </row>
    <row r="40" spans="2:19" ht="16.5">
      <c r="B40" s="5"/>
      <c r="C40" s="5"/>
      <c r="D40" s="5"/>
      <c r="E40" s="5"/>
      <c r="F40" s="5"/>
      <c r="G40" s="5"/>
      <c r="H40" s="1"/>
      <c r="I40" s="9"/>
      <c r="J40" s="9"/>
      <c r="K40" s="9"/>
      <c r="L40" s="9"/>
      <c r="M40" s="9"/>
      <c r="N40" s="7"/>
      <c r="O40" s="1"/>
      <c r="P40" s="5"/>
      <c r="Q40" s="5"/>
      <c r="R40" s="5"/>
      <c r="S40" s="5"/>
    </row>
  </sheetData>
  <mergeCells count="12">
    <mergeCell ref="J39:R39"/>
    <mergeCell ref="E15:O15"/>
    <mergeCell ref="B16:Q16"/>
    <mergeCell ref="D17:P17"/>
    <mergeCell ref="C23:P23"/>
    <mergeCell ref="B24:Q24"/>
    <mergeCell ref="C33:M33"/>
    <mergeCell ref="J34:R34"/>
    <mergeCell ref="J35:R35"/>
    <mergeCell ref="J36:R36"/>
    <mergeCell ref="J37:R37"/>
    <mergeCell ref="J38:S38"/>
  </mergeCells>
  <pageMargins left="0.78740157480314965" right="0.19685039370078741" top="0.98425196850393704" bottom="0" header="0.31496062992125984" footer="0.31496062992125984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3"/>
  <sheetViews>
    <sheetView tabSelected="1" view="pageBreakPreview" zoomScale="142" zoomScaleNormal="115" zoomScaleSheetLayoutView="142" workbookViewId="0">
      <selection activeCell="E25" sqref="E25"/>
    </sheetView>
  </sheetViews>
  <sheetFormatPr defaultColWidth="9.140625" defaultRowHeight="15"/>
  <cols>
    <col min="1" max="1" width="4.28515625" style="23" customWidth="1"/>
    <col min="2" max="2" width="4.85546875" style="23" customWidth="1"/>
    <col min="3" max="3" width="38.42578125" style="23" customWidth="1"/>
    <col min="4" max="4" width="4.7109375" style="23" customWidth="1"/>
    <col min="5" max="5" width="4.28515625" style="23" customWidth="1"/>
    <col min="6" max="6" width="4" style="23" customWidth="1"/>
    <col min="7" max="7" width="5.140625" style="23" customWidth="1"/>
    <col min="8" max="8" width="6.140625" style="23" customWidth="1"/>
    <col min="9" max="9" width="5.7109375" style="23" customWidth="1"/>
    <col min="10" max="10" width="6" style="23" customWidth="1"/>
    <col min="11" max="14" width="4.85546875" style="23" customWidth="1"/>
    <col min="15" max="15" width="5.5703125" style="23" customWidth="1"/>
    <col min="16" max="16" width="6.7109375" style="23" customWidth="1"/>
    <col min="17" max="17" width="6.140625" style="23" customWidth="1"/>
    <col min="18" max="18" width="6.7109375" style="23" customWidth="1"/>
    <col min="19" max="19" width="6.42578125" style="23" customWidth="1"/>
    <col min="20" max="20" width="6" style="23" customWidth="1"/>
    <col min="21" max="21" width="7.42578125" style="23" customWidth="1"/>
    <col min="22" max="22" width="7.42578125" style="22" customWidth="1"/>
    <col min="23" max="23" width="6" style="22" customWidth="1"/>
    <col min="24" max="16384" width="9.140625" style="23"/>
  </cols>
  <sheetData>
    <row r="1" spans="1:26" s="19" customFormat="1" ht="15.75">
      <c r="A1" s="225" t="s">
        <v>274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18"/>
      <c r="Y1" s="18"/>
      <c r="Z1" s="18"/>
    </row>
    <row r="2" spans="1:26" s="19" customFormat="1" ht="18.75" customHeight="1">
      <c r="A2" s="227"/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18"/>
      <c r="Y2" s="18"/>
      <c r="Z2" s="18"/>
    </row>
    <row r="3" spans="1:26" ht="21" customHeight="1">
      <c r="A3" s="203" t="s">
        <v>12</v>
      </c>
      <c r="B3" s="204"/>
      <c r="C3" s="247" t="s">
        <v>13</v>
      </c>
      <c r="D3" s="266" t="s">
        <v>14</v>
      </c>
      <c r="E3" s="267"/>
      <c r="F3" s="267"/>
      <c r="G3" s="268"/>
      <c r="H3" s="237" t="s">
        <v>48</v>
      </c>
      <c r="I3" s="238"/>
      <c r="J3" s="238"/>
      <c r="K3" s="238"/>
      <c r="L3" s="239"/>
      <c r="M3" s="239"/>
      <c r="N3" s="239"/>
      <c r="O3" s="239"/>
      <c r="P3" s="209" t="s">
        <v>128</v>
      </c>
      <c r="Q3" s="210"/>
      <c r="R3" s="210"/>
      <c r="S3" s="210"/>
      <c r="T3" s="210"/>
      <c r="U3" s="210"/>
      <c r="V3" s="210"/>
      <c r="W3" s="211"/>
    </row>
    <row r="4" spans="1:26" ht="23.25" customHeight="1">
      <c r="A4" s="205"/>
      <c r="B4" s="206"/>
      <c r="C4" s="248"/>
      <c r="D4" s="269" t="s">
        <v>159</v>
      </c>
      <c r="E4" s="269" t="s">
        <v>160</v>
      </c>
      <c r="F4" s="269" t="s">
        <v>161</v>
      </c>
      <c r="G4" s="269" t="s">
        <v>162</v>
      </c>
      <c r="H4" s="218" t="s">
        <v>9</v>
      </c>
      <c r="I4" s="240" t="s">
        <v>126</v>
      </c>
      <c r="J4" s="234" t="s">
        <v>124</v>
      </c>
      <c r="K4" s="235"/>
      <c r="L4" s="235"/>
      <c r="M4" s="235"/>
      <c r="N4" s="235"/>
      <c r="O4" s="236"/>
      <c r="P4" s="212" t="s">
        <v>15</v>
      </c>
      <c r="Q4" s="213"/>
      <c r="R4" s="212" t="s">
        <v>97</v>
      </c>
      <c r="S4" s="213"/>
      <c r="T4" s="212" t="s">
        <v>28</v>
      </c>
      <c r="U4" s="244"/>
      <c r="V4" s="212" t="s">
        <v>89</v>
      </c>
      <c r="W4" s="213"/>
    </row>
    <row r="5" spans="1:26" ht="36" customHeight="1">
      <c r="A5" s="205"/>
      <c r="B5" s="206"/>
      <c r="C5" s="248"/>
      <c r="D5" s="270"/>
      <c r="E5" s="270"/>
      <c r="F5" s="270"/>
      <c r="G5" s="270"/>
      <c r="H5" s="218"/>
      <c r="I5" s="241"/>
      <c r="J5" s="218" t="s">
        <v>120</v>
      </c>
      <c r="K5" s="217" t="s">
        <v>125</v>
      </c>
      <c r="L5" s="217"/>
      <c r="M5" s="218" t="s">
        <v>122</v>
      </c>
      <c r="N5" s="218" t="s">
        <v>123</v>
      </c>
      <c r="O5" s="218" t="s">
        <v>6</v>
      </c>
      <c r="P5" s="197" t="s">
        <v>29</v>
      </c>
      <c r="Q5" s="197" t="s">
        <v>30</v>
      </c>
      <c r="R5" s="197" t="s">
        <v>31</v>
      </c>
      <c r="S5" s="197" t="s">
        <v>32</v>
      </c>
      <c r="T5" s="197" t="s">
        <v>33</v>
      </c>
      <c r="U5" s="197" t="s">
        <v>34</v>
      </c>
      <c r="V5" s="197" t="s">
        <v>90</v>
      </c>
      <c r="W5" s="197" t="s">
        <v>91</v>
      </c>
    </row>
    <row r="6" spans="1:26" ht="2.25" customHeight="1">
      <c r="A6" s="205"/>
      <c r="B6" s="206"/>
      <c r="C6" s="248"/>
      <c r="D6" s="270"/>
      <c r="E6" s="270"/>
      <c r="F6" s="270"/>
      <c r="G6" s="270"/>
      <c r="H6" s="218"/>
      <c r="I6" s="241"/>
      <c r="J6" s="219"/>
      <c r="K6" s="243" t="s">
        <v>127</v>
      </c>
      <c r="L6" s="218" t="s">
        <v>121</v>
      </c>
      <c r="M6" s="219"/>
      <c r="N6" s="219"/>
      <c r="O6" s="219"/>
      <c r="P6" s="198"/>
      <c r="Q6" s="198"/>
      <c r="R6" s="198"/>
      <c r="S6" s="198"/>
      <c r="T6" s="198"/>
      <c r="U6" s="198"/>
      <c r="V6" s="198"/>
      <c r="W6" s="198"/>
    </row>
    <row r="7" spans="1:26">
      <c r="A7" s="205"/>
      <c r="B7" s="206"/>
      <c r="C7" s="248"/>
      <c r="D7" s="270"/>
      <c r="E7" s="270"/>
      <c r="F7" s="270"/>
      <c r="G7" s="270"/>
      <c r="H7" s="218"/>
      <c r="I7" s="241"/>
      <c r="J7" s="219"/>
      <c r="K7" s="243"/>
      <c r="L7" s="231"/>
      <c r="M7" s="219"/>
      <c r="N7" s="219"/>
      <c r="O7" s="219"/>
      <c r="P7" s="214" t="s">
        <v>158</v>
      </c>
      <c r="Q7" s="214" t="s">
        <v>157</v>
      </c>
      <c r="R7" s="214" t="s">
        <v>220</v>
      </c>
      <c r="S7" s="214" t="s">
        <v>221</v>
      </c>
      <c r="T7" s="209" t="s">
        <v>158</v>
      </c>
      <c r="U7" s="214" t="s">
        <v>222</v>
      </c>
      <c r="V7" s="214" t="s">
        <v>223</v>
      </c>
      <c r="W7" s="214" t="s">
        <v>224</v>
      </c>
    </row>
    <row r="8" spans="1:26">
      <c r="A8" s="205"/>
      <c r="B8" s="206"/>
      <c r="C8" s="248"/>
      <c r="D8" s="270"/>
      <c r="E8" s="270"/>
      <c r="F8" s="270"/>
      <c r="G8" s="270"/>
      <c r="H8" s="218"/>
      <c r="I8" s="241"/>
      <c r="J8" s="219"/>
      <c r="K8" s="243"/>
      <c r="L8" s="231"/>
      <c r="M8" s="219"/>
      <c r="N8" s="219"/>
      <c r="O8" s="219"/>
      <c r="P8" s="215"/>
      <c r="Q8" s="215"/>
      <c r="R8" s="215"/>
      <c r="S8" s="215"/>
      <c r="T8" s="222"/>
      <c r="U8" s="215"/>
      <c r="V8" s="215"/>
      <c r="W8" s="215"/>
    </row>
    <row r="9" spans="1:26" ht="78.75" customHeight="1">
      <c r="A9" s="207"/>
      <c r="B9" s="208"/>
      <c r="C9" s="248"/>
      <c r="D9" s="271"/>
      <c r="E9" s="271"/>
      <c r="F9" s="271"/>
      <c r="G9" s="271"/>
      <c r="H9" s="218"/>
      <c r="I9" s="242"/>
      <c r="J9" s="219"/>
      <c r="K9" s="243"/>
      <c r="L9" s="231"/>
      <c r="M9" s="219"/>
      <c r="N9" s="219"/>
      <c r="O9" s="219"/>
      <c r="P9" s="216"/>
      <c r="Q9" s="216"/>
      <c r="R9" s="216"/>
      <c r="S9" s="216"/>
      <c r="T9" s="223"/>
      <c r="U9" s="216"/>
      <c r="V9" s="216"/>
      <c r="W9" s="216"/>
    </row>
    <row r="10" spans="1:26" s="17" customFormat="1" ht="12" customHeight="1">
      <c r="A10" s="220">
        <v>1</v>
      </c>
      <c r="B10" s="221"/>
      <c r="C10" s="24">
        <v>2</v>
      </c>
      <c r="D10" s="24">
        <v>3</v>
      </c>
      <c r="E10" s="24">
        <v>4</v>
      </c>
      <c r="F10" s="24">
        <v>5</v>
      </c>
      <c r="G10" s="20">
        <v>6</v>
      </c>
      <c r="H10" s="20">
        <v>7</v>
      </c>
      <c r="I10" s="20">
        <v>8</v>
      </c>
      <c r="J10" s="20">
        <v>9</v>
      </c>
      <c r="K10" s="20">
        <v>10</v>
      </c>
      <c r="L10" s="20">
        <v>11</v>
      </c>
      <c r="M10" s="20">
        <v>12</v>
      </c>
      <c r="N10" s="20">
        <v>13</v>
      </c>
      <c r="O10" s="20">
        <v>14</v>
      </c>
      <c r="P10" s="20">
        <v>15</v>
      </c>
      <c r="Q10" s="20">
        <v>16</v>
      </c>
      <c r="R10" s="20">
        <v>17</v>
      </c>
      <c r="S10" s="20">
        <v>18</v>
      </c>
      <c r="T10" s="54">
        <v>19</v>
      </c>
      <c r="U10" s="20">
        <v>20</v>
      </c>
      <c r="V10" s="20">
        <v>21</v>
      </c>
      <c r="W10" s="20">
        <v>22</v>
      </c>
    </row>
    <row r="11" spans="1:26" s="17" customFormat="1" ht="15" customHeight="1">
      <c r="A11" s="212" t="s">
        <v>119</v>
      </c>
      <c r="B11" s="213"/>
      <c r="C11" s="15" t="s">
        <v>143</v>
      </c>
      <c r="D11" s="77">
        <v>3</v>
      </c>
      <c r="E11" s="77">
        <v>9</v>
      </c>
      <c r="F11" s="77">
        <v>4</v>
      </c>
      <c r="G11" s="77">
        <v>0</v>
      </c>
      <c r="H11" s="77">
        <f t="shared" ref="H11:O11" si="0">H13+H14+H15+H16+H17+H18+H19+H20+H22+H23+H24+H25</f>
        <v>2106</v>
      </c>
      <c r="I11" s="15">
        <f t="shared" si="0"/>
        <v>702</v>
      </c>
      <c r="J11" s="15">
        <f t="shared" si="0"/>
        <v>1404</v>
      </c>
      <c r="K11" s="15">
        <f t="shared" si="0"/>
        <v>570</v>
      </c>
      <c r="L11" s="15">
        <f t="shared" si="0"/>
        <v>834</v>
      </c>
      <c r="M11" s="15"/>
      <c r="N11" s="15">
        <f t="shared" si="0"/>
        <v>0</v>
      </c>
      <c r="O11" s="15">
        <f t="shared" si="0"/>
        <v>0</v>
      </c>
      <c r="P11" s="15">
        <f>P13+P14+P15+P16+P17+P18+P19+P20+P22+P23+P24+P25</f>
        <v>612</v>
      </c>
      <c r="Q11" s="15">
        <f>Q13+Q14+Q15+Q16+Q17+Q18+Q19+Q20+Q22+Q23+Q24+Q25</f>
        <v>782</v>
      </c>
      <c r="R11" s="15">
        <f t="shared" ref="R11:S11" si="1">R13+R14+R15+R16+R17+R18+R19+R20+R22+R23+R24+R25</f>
        <v>0</v>
      </c>
      <c r="S11" s="15">
        <f t="shared" si="1"/>
        <v>0</v>
      </c>
      <c r="T11" s="40"/>
      <c r="U11" s="15"/>
      <c r="V11" s="15"/>
      <c r="W11" s="15"/>
    </row>
    <row r="12" spans="1:26" s="17" customFormat="1" ht="12" customHeight="1">
      <c r="A12" s="212"/>
      <c r="B12" s="230"/>
      <c r="C12" s="25" t="s">
        <v>129</v>
      </c>
      <c r="D12" s="60"/>
      <c r="E12" s="60"/>
      <c r="F12" s="60"/>
      <c r="G12" s="41"/>
      <c r="H12" s="41"/>
      <c r="I12" s="41"/>
      <c r="J12" s="41"/>
      <c r="K12" s="41"/>
      <c r="L12" s="42"/>
      <c r="M12" s="42"/>
      <c r="N12" s="42"/>
      <c r="O12" s="42"/>
      <c r="P12" s="42"/>
      <c r="Q12" s="41"/>
      <c r="R12" s="41"/>
      <c r="S12" s="41"/>
      <c r="T12" s="35"/>
      <c r="U12" s="41"/>
      <c r="V12" s="52"/>
      <c r="W12" s="52"/>
    </row>
    <row r="13" spans="1:26" ht="10.5" customHeight="1">
      <c r="A13" s="232" t="s">
        <v>51</v>
      </c>
      <c r="B13" s="233"/>
      <c r="C13" s="16" t="s">
        <v>109</v>
      </c>
      <c r="D13" s="49"/>
      <c r="E13" s="49">
        <v>1</v>
      </c>
      <c r="F13" s="49">
        <v>2</v>
      </c>
      <c r="G13" s="58"/>
      <c r="H13" s="49">
        <f t="shared" ref="H13:H20" si="2">I13+J13</f>
        <v>120</v>
      </c>
      <c r="I13" s="49">
        <v>40</v>
      </c>
      <c r="J13" s="49">
        <f>K13+L13+N13+O13</f>
        <v>80</v>
      </c>
      <c r="K13" s="49">
        <v>40</v>
      </c>
      <c r="L13" s="39">
        <v>40</v>
      </c>
      <c r="M13" s="39"/>
      <c r="N13" s="39"/>
      <c r="O13" s="39"/>
      <c r="P13" s="39">
        <v>34</v>
      </c>
      <c r="Q13" s="49">
        <v>46</v>
      </c>
      <c r="R13" s="49"/>
      <c r="S13" s="49"/>
      <c r="T13" s="35"/>
      <c r="U13" s="41"/>
      <c r="V13" s="49"/>
      <c r="W13" s="49"/>
    </row>
    <row r="14" spans="1:26" s="186" customFormat="1" ht="10.5" customHeight="1">
      <c r="A14" s="199" t="s">
        <v>52</v>
      </c>
      <c r="B14" s="200"/>
      <c r="C14" s="180" t="s">
        <v>108</v>
      </c>
      <c r="D14" s="181"/>
      <c r="E14" s="181">
        <v>2</v>
      </c>
      <c r="F14" s="181"/>
      <c r="G14" s="182"/>
      <c r="H14" s="181">
        <f t="shared" si="2"/>
        <v>234</v>
      </c>
      <c r="I14" s="181">
        <v>78</v>
      </c>
      <c r="J14" s="181">
        <f t="shared" ref="J14:J25" si="3">K14+L14+N14+O14</f>
        <v>156</v>
      </c>
      <c r="K14" s="181">
        <v>80</v>
      </c>
      <c r="L14" s="183">
        <v>76</v>
      </c>
      <c r="M14" s="183"/>
      <c r="N14" s="183"/>
      <c r="O14" s="183"/>
      <c r="P14" s="183">
        <v>66</v>
      </c>
      <c r="Q14" s="181">
        <v>90</v>
      </c>
      <c r="R14" s="181"/>
      <c r="S14" s="181"/>
      <c r="T14" s="184"/>
      <c r="U14" s="185"/>
      <c r="V14" s="181"/>
      <c r="W14" s="181"/>
    </row>
    <row r="15" spans="1:26" s="186" customFormat="1" ht="11.25" customHeight="1">
      <c r="A15" s="199" t="s">
        <v>53</v>
      </c>
      <c r="B15" s="200"/>
      <c r="C15" s="180" t="s">
        <v>35</v>
      </c>
      <c r="D15" s="181"/>
      <c r="E15" s="181">
        <v>1</v>
      </c>
      <c r="F15" s="181">
        <v>2</v>
      </c>
      <c r="G15" s="182"/>
      <c r="H15" s="181">
        <f t="shared" si="2"/>
        <v>210</v>
      </c>
      <c r="I15" s="181">
        <v>70</v>
      </c>
      <c r="J15" s="181">
        <f>K15+L15+N15+O15</f>
        <v>140</v>
      </c>
      <c r="K15" s="181">
        <v>60</v>
      </c>
      <c r="L15" s="183">
        <v>80</v>
      </c>
      <c r="M15" s="183"/>
      <c r="N15" s="183"/>
      <c r="O15" s="183"/>
      <c r="P15" s="183">
        <v>50</v>
      </c>
      <c r="Q15" s="181">
        <v>90</v>
      </c>
      <c r="R15" s="181"/>
      <c r="S15" s="181"/>
      <c r="T15" s="184"/>
      <c r="U15" s="185"/>
      <c r="V15" s="181"/>
      <c r="W15" s="181"/>
    </row>
    <row r="16" spans="1:26" s="186" customFormat="1" ht="9.75" customHeight="1">
      <c r="A16" s="199" t="s">
        <v>54</v>
      </c>
      <c r="B16" s="200"/>
      <c r="C16" s="180" t="s">
        <v>37</v>
      </c>
      <c r="D16" s="181"/>
      <c r="E16" s="181" t="s">
        <v>275</v>
      </c>
      <c r="F16" s="181">
        <v>2</v>
      </c>
      <c r="G16" s="182"/>
      <c r="H16" s="181">
        <f t="shared" si="2"/>
        <v>375</v>
      </c>
      <c r="I16" s="181">
        <v>125</v>
      </c>
      <c r="J16" s="181">
        <f t="shared" si="3"/>
        <v>250</v>
      </c>
      <c r="K16" s="181">
        <v>100</v>
      </c>
      <c r="L16" s="183">
        <v>150</v>
      </c>
      <c r="M16" s="183"/>
      <c r="N16" s="183"/>
      <c r="O16" s="183"/>
      <c r="P16" s="183">
        <v>104</v>
      </c>
      <c r="Q16" s="181">
        <v>146</v>
      </c>
      <c r="R16" s="181"/>
      <c r="S16" s="181"/>
      <c r="T16" s="184"/>
      <c r="U16" s="185"/>
      <c r="V16" s="181"/>
      <c r="W16" s="181"/>
    </row>
    <row r="17" spans="1:23" s="186" customFormat="1" ht="9.75" customHeight="1">
      <c r="A17" s="199" t="s">
        <v>55</v>
      </c>
      <c r="B17" s="224"/>
      <c r="C17" s="180" t="s">
        <v>36</v>
      </c>
      <c r="D17" s="181"/>
      <c r="E17" s="181"/>
      <c r="F17" s="181">
        <v>2</v>
      </c>
      <c r="G17" s="182"/>
      <c r="H17" s="181">
        <f t="shared" si="2"/>
        <v>177</v>
      </c>
      <c r="I17" s="181">
        <v>59</v>
      </c>
      <c r="J17" s="181">
        <f>K17+L17+N17+O17</f>
        <v>118</v>
      </c>
      <c r="K17" s="181">
        <v>60</v>
      </c>
      <c r="L17" s="183">
        <v>58</v>
      </c>
      <c r="M17" s="183"/>
      <c r="N17" s="183"/>
      <c r="O17" s="183"/>
      <c r="P17" s="183">
        <v>52</v>
      </c>
      <c r="Q17" s="181">
        <v>66</v>
      </c>
      <c r="R17" s="181"/>
      <c r="S17" s="181"/>
      <c r="T17" s="184"/>
      <c r="U17" s="185"/>
      <c r="V17" s="181"/>
      <c r="W17" s="181"/>
    </row>
    <row r="18" spans="1:23" ht="10.5" customHeight="1">
      <c r="A18" s="201" t="s">
        <v>56</v>
      </c>
      <c r="B18" s="202"/>
      <c r="C18" s="16" t="s">
        <v>16</v>
      </c>
      <c r="D18" s="49">
        <v>1</v>
      </c>
      <c r="E18" s="49">
        <v>2</v>
      </c>
      <c r="F18" s="49"/>
      <c r="G18" s="58"/>
      <c r="H18" s="49">
        <f t="shared" si="2"/>
        <v>201</v>
      </c>
      <c r="I18" s="49">
        <v>67</v>
      </c>
      <c r="J18" s="49">
        <f t="shared" si="3"/>
        <v>134</v>
      </c>
      <c r="K18" s="49">
        <v>20</v>
      </c>
      <c r="L18" s="39">
        <v>114</v>
      </c>
      <c r="M18" s="39"/>
      <c r="N18" s="39"/>
      <c r="O18" s="39"/>
      <c r="P18" s="39">
        <v>52</v>
      </c>
      <c r="Q18" s="49">
        <v>82</v>
      </c>
      <c r="R18" s="49"/>
      <c r="S18" s="49"/>
      <c r="T18" s="35"/>
      <c r="U18" s="41"/>
      <c r="V18" s="49"/>
      <c r="W18" s="49"/>
    </row>
    <row r="19" spans="1:23" ht="9.75" customHeight="1">
      <c r="A19" s="232" t="s">
        <v>57</v>
      </c>
      <c r="B19" s="233"/>
      <c r="C19" s="16" t="s">
        <v>59</v>
      </c>
      <c r="D19" s="49"/>
      <c r="E19" s="49">
        <v>2</v>
      </c>
      <c r="F19" s="49"/>
      <c r="G19" s="58"/>
      <c r="H19" s="49">
        <f t="shared" si="2"/>
        <v>108</v>
      </c>
      <c r="I19" s="49">
        <v>36</v>
      </c>
      <c r="J19" s="49">
        <f t="shared" si="3"/>
        <v>72</v>
      </c>
      <c r="K19" s="49">
        <v>30</v>
      </c>
      <c r="L19" s="39">
        <v>42</v>
      </c>
      <c r="M19" s="39"/>
      <c r="N19" s="39"/>
      <c r="O19" s="39"/>
      <c r="P19" s="39">
        <v>34</v>
      </c>
      <c r="Q19" s="49">
        <v>28</v>
      </c>
      <c r="R19" s="49"/>
      <c r="S19" s="49"/>
      <c r="T19" s="35"/>
      <c r="U19" s="41"/>
      <c r="V19" s="49"/>
      <c r="W19" s="49"/>
    </row>
    <row r="20" spans="1:23" ht="10.5" customHeight="1">
      <c r="A20" s="232" t="s">
        <v>58</v>
      </c>
      <c r="B20" s="233"/>
      <c r="C20" s="28" t="s">
        <v>111</v>
      </c>
      <c r="D20" s="59">
        <v>2</v>
      </c>
      <c r="E20" s="59"/>
      <c r="F20" s="59"/>
      <c r="G20" s="58"/>
      <c r="H20" s="49">
        <f t="shared" si="2"/>
        <v>54</v>
      </c>
      <c r="I20" s="49">
        <v>18</v>
      </c>
      <c r="J20" s="49">
        <f>K20+L20+N20+O20</f>
        <v>36</v>
      </c>
      <c r="K20" s="49">
        <v>20</v>
      </c>
      <c r="L20" s="39">
        <v>16</v>
      </c>
      <c r="M20" s="39"/>
      <c r="N20" s="39"/>
      <c r="O20" s="39"/>
      <c r="P20" s="39">
        <v>36</v>
      </c>
      <c r="Q20" s="49"/>
      <c r="R20" s="49"/>
      <c r="S20" s="49"/>
      <c r="T20" s="35"/>
      <c r="U20" s="41"/>
      <c r="V20" s="49"/>
      <c r="W20" s="49"/>
    </row>
    <row r="21" spans="1:23" ht="9.75" customHeight="1">
      <c r="A21" s="232"/>
      <c r="B21" s="233"/>
      <c r="C21" s="25" t="s">
        <v>130</v>
      </c>
      <c r="D21" s="60"/>
      <c r="E21" s="60"/>
      <c r="F21" s="60"/>
      <c r="G21" s="58"/>
      <c r="H21" s="49"/>
      <c r="I21" s="49"/>
      <c r="J21" s="49"/>
      <c r="K21" s="49"/>
      <c r="L21" s="39"/>
      <c r="M21" s="39"/>
      <c r="N21" s="39"/>
      <c r="O21" s="39"/>
      <c r="P21" s="39"/>
      <c r="Q21" s="49"/>
      <c r="R21" s="49"/>
      <c r="S21" s="49"/>
      <c r="T21" s="35"/>
      <c r="U21" s="41"/>
      <c r="V21" s="49"/>
      <c r="W21" s="49"/>
    </row>
    <row r="22" spans="1:23" ht="9.75" customHeight="1">
      <c r="A22" s="232" t="s">
        <v>110</v>
      </c>
      <c r="B22" s="233"/>
      <c r="C22" s="16" t="s">
        <v>61</v>
      </c>
      <c r="D22" s="49"/>
      <c r="E22" s="49">
        <v>2</v>
      </c>
      <c r="F22" s="49"/>
      <c r="G22" s="58"/>
      <c r="H22" s="49">
        <f>I22+J22</f>
        <v>174</v>
      </c>
      <c r="I22" s="49">
        <v>58</v>
      </c>
      <c r="J22" s="49">
        <f t="shared" si="3"/>
        <v>116</v>
      </c>
      <c r="K22" s="49">
        <v>32</v>
      </c>
      <c r="L22" s="39">
        <v>84</v>
      </c>
      <c r="M22" s="39"/>
      <c r="N22" s="39"/>
      <c r="O22" s="39"/>
      <c r="P22" s="39">
        <v>66</v>
      </c>
      <c r="Q22" s="49">
        <v>50</v>
      </c>
      <c r="R22" s="49"/>
      <c r="S22" s="49"/>
      <c r="T22" s="38"/>
      <c r="U22" s="41"/>
      <c r="V22" s="49"/>
      <c r="W22" s="49"/>
    </row>
    <row r="23" spans="1:23" ht="10.5" customHeight="1">
      <c r="A23" s="232" t="s">
        <v>60</v>
      </c>
      <c r="B23" s="233"/>
      <c r="C23" s="28" t="s">
        <v>38</v>
      </c>
      <c r="D23" s="59">
        <v>1</v>
      </c>
      <c r="E23" s="59"/>
      <c r="F23" s="59">
        <v>2</v>
      </c>
      <c r="G23" s="58"/>
      <c r="H23" s="49">
        <f>I23+J23</f>
        <v>201</v>
      </c>
      <c r="I23" s="49">
        <v>67</v>
      </c>
      <c r="J23" s="49">
        <f t="shared" si="3"/>
        <v>134</v>
      </c>
      <c r="K23" s="49">
        <v>60</v>
      </c>
      <c r="L23" s="64">
        <v>74</v>
      </c>
      <c r="M23" s="64"/>
      <c r="N23" s="64"/>
      <c r="O23" s="64"/>
      <c r="P23" s="64">
        <v>50</v>
      </c>
      <c r="Q23" s="59">
        <v>84</v>
      </c>
      <c r="R23" s="49"/>
      <c r="S23" s="49"/>
      <c r="T23" s="35"/>
      <c r="U23" s="41"/>
      <c r="V23" s="49"/>
      <c r="W23" s="49"/>
    </row>
    <row r="24" spans="1:23" ht="10.5" customHeight="1">
      <c r="A24" s="232" t="s">
        <v>62</v>
      </c>
      <c r="B24" s="233"/>
      <c r="C24" s="28" t="s">
        <v>142</v>
      </c>
      <c r="D24" s="59"/>
      <c r="E24" s="59">
        <v>2</v>
      </c>
      <c r="F24" s="59"/>
      <c r="G24" s="58"/>
      <c r="H24" s="49">
        <f>I24+J24</f>
        <v>135</v>
      </c>
      <c r="I24" s="49">
        <v>45</v>
      </c>
      <c r="J24" s="49">
        <f t="shared" si="3"/>
        <v>90</v>
      </c>
      <c r="K24" s="49">
        <v>40</v>
      </c>
      <c r="L24" s="64">
        <v>50</v>
      </c>
      <c r="M24" s="64"/>
      <c r="N24" s="64"/>
      <c r="O24" s="64"/>
      <c r="P24" s="64">
        <v>34</v>
      </c>
      <c r="Q24" s="59">
        <v>56</v>
      </c>
      <c r="R24" s="59"/>
      <c r="S24" s="49"/>
      <c r="T24" s="35"/>
      <c r="U24" s="41"/>
      <c r="V24" s="49"/>
      <c r="W24" s="49"/>
    </row>
    <row r="25" spans="1:23" ht="9.75" customHeight="1">
      <c r="A25" s="232" t="s">
        <v>112</v>
      </c>
      <c r="B25" s="233"/>
      <c r="C25" s="16" t="s">
        <v>215</v>
      </c>
      <c r="D25" s="49"/>
      <c r="E25" s="49">
        <v>2</v>
      </c>
      <c r="F25" s="49"/>
      <c r="G25" s="58"/>
      <c r="H25" s="49">
        <f>I25+J25</f>
        <v>117</v>
      </c>
      <c r="I25" s="49">
        <v>39</v>
      </c>
      <c r="J25" s="49">
        <f t="shared" si="3"/>
        <v>78</v>
      </c>
      <c r="K25" s="49">
        <v>28</v>
      </c>
      <c r="L25" s="49">
        <v>50</v>
      </c>
      <c r="M25" s="49"/>
      <c r="N25" s="49"/>
      <c r="O25" s="49"/>
      <c r="P25" s="49">
        <v>34</v>
      </c>
      <c r="Q25" s="49">
        <v>44</v>
      </c>
      <c r="R25" s="49"/>
      <c r="S25" s="49"/>
      <c r="T25" s="38"/>
      <c r="U25" s="41"/>
      <c r="V25" s="49"/>
      <c r="W25" s="49"/>
    </row>
    <row r="26" spans="1:23" ht="12" customHeight="1">
      <c r="A26" s="212" t="s">
        <v>63</v>
      </c>
      <c r="B26" s="228"/>
      <c r="C26" s="27" t="s">
        <v>64</v>
      </c>
      <c r="D26" s="52">
        <v>6</v>
      </c>
      <c r="E26" s="52">
        <v>7</v>
      </c>
      <c r="F26" s="52">
        <v>2</v>
      </c>
      <c r="G26" s="52">
        <v>0</v>
      </c>
      <c r="H26" s="52">
        <f t="shared" ref="H26:W26" si="4">H27+H28+H29+H30+H31+H32+H33</f>
        <v>556</v>
      </c>
      <c r="I26" s="52">
        <f t="shared" si="4"/>
        <v>84</v>
      </c>
      <c r="J26" s="52">
        <f>SUM(J27:J33)</f>
        <v>556</v>
      </c>
      <c r="K26" s="52">
        <f t="shared" si="4"/>
        <v>84</v>
      </c>
      <c r="L26" s="52">
        <f t="shared" si="4"/>
        <v>364</v>
      </c>
      <c r="M26" s="52"/>
      <c r="N26" s="52">
        <f>SUM(N27:N33)</f>
        <v>12</v>
      </c>
      <c r="O26" s="155">
        <f>SUM(O27:O33)</f>
        <v>12</v>
      </c>
      <c r="P26" s="52"/>
      <c r="Q26" s="52"/>
      <c r="R26" s="52">
        <f t="shared" si="4"/>
        <v>201</v>
      </c>
      <c r="S26" s="52">
        <f t="shared" si="4"/>
        <v>140</v>
      </c>
      <c r="T26" s="35">
        <f t="shared" si="4"/>
        <v>64</v>
      </c>
      <c r="U26" s="52">
        <f t="shared" si="4"/>
        <v>64</v>
      </c>
      <c r="V26" s="52">
        <f t="shared" si="4"/>
        <v>41</v>
      </c>
      <c r="W26" s="52">
        <f t="shared" si="4"/>
        <v>46</v>
      </c>
    </row>
    <row r="27" spans="1:23" ht="10.5" customHeight="1">
      <c r="A27" s="229" t="s">
        <v>65</v>
      </c>
      <c r="B27" s="230"/>
      <c r="C27" s="29" t="s">
        <v>68</v>
      </c>
      <c r="D27" s="61"/>
      <c r="E27" s="61">
        <v>4</v>
      </c>
      <c r="F27" s="61"/>
      <c r="G27" s="58"/>
      <c r="H27" s="49">
        <f>SUM(P27:W27)</f>
        <v>48</v>
      </c>
      <c r="I27" s="61">
        <v>8</v>
      </c>
      <c r="J27" s="49">
        <f>K27+L27+N27+O27+I27</f>
        <v>48</v>
      </c>
      <c r="K27" s="61">
        <v>20</v>
      </c>
      <c r="L27" s="65">
        <v>20</v>
      </c>
      <c r="M27" s="65"/>
      <c r="N27" s="65"/>
      <c r="O27" s="65"/>
      <c r="P27" s="65"/>
      <c r="Q27" s="61"/>
      <c r="R27" s="61"/>
      <c r="S27" s="39">
        <v>48</v>
      </c>
      <c r="T27" s="38"/>
      <c r="U27" s="49"/>
      <c r="V27" s="49"/>
      <c r="W27" s="49"/>
    </row>
    <row r="28" spans="1:23" ht="10.5" customHeight="1">
      <c r="A28" s="229" t="s">
        <v>66</v>
      </c>
      <c r="B28" s="230"/>
      <c r="C28" s="29" t="s">
        <v>36</v>
      </c>
      <c r="D28" s="61"/>
      <c r="E28" s="61"/>
      <c r="F28" s="61">
        <v>3</v>
      </c>
      <c r="G28" s="58"/>
      <c r="H28" s="49">
        <f t="shared" ref="H28:H32" si="5">SUM(P28:W28)</f>
        <v>48</v>
      </c>
      <c r="I28" s="61">
        <v>8</v>
      </c>
      <c r="J28" s="49">
        <f t="shared" ref="J28:J33" si="6">K28+L28+N28+O28+I28</f>
        <v>48</v>
      </c>
      <c r="K28" s="61">
        <v>14</v>
      </c>
      <c r="L28" s="65">
        <v>14</v>
      </c>
      <c r="M28" s="65"/>
      <c r="N28" s="65">
        <v>6</v>
      </c>
      <c r="O28" s="65">
        <v>6</v>
      </c>
      <c r="P28" s="65"/>
      <c r="Q28" s="61"/>
      <c r="R28" s="61">
        <v>48</v>
      </c>
      <c r="S28" s="39"/>
      <c r="T28" s="38"/>
      <c r="U28" s="41"/>
      <c r="V28" s="49"/>
      <c r="W28" s="49"/>
    </row>
    <row r="29" spans="1:23" ht="12" customHeight="1">
      <c r="A29" s="229" t="s">
        <v>67</v>
      </c>
      <c r="B29" s="230"/>
      <c r="C29" s="29" t="s">
        <v>114</v>
      </c>
      <c r="D29" s="61"/>
      <c r="E29" s="61">
        <v>4.5999999999999996</v>
      </c>
      <c r="F29" s="61">
        <v>8</v>
      </c>
      <c r="G29" s="66"/>
      <c r="H29" s="49">
        <f t="shared" si="5"/>
        <v>166</v>
      </c>
      <c r="I29" s="61">
        <v>20</v>
      </c>
      <c r="J29" s="49">
        <f t="shared" si="6"/>
        <v>166</v>
      </c>
      <c r="K29" s="61"/>
      <c r="L29" s="65">
        <v>134</v>
      </c>
      <c r="M29" s="65"/>
      <c r="N29" s="65">
        <v>6</v>
      </c>
      <c r="O29" s="65">
        <v>6</v>
      </c>
      <c r="P29" s="65"/>
      <c r="Q29" s="61"/>
      <c r="R29" s="61">
        <v>31</v>
      </c>
      <c r="S29" s="39">
        <v>30</v>
      </c>
      <c r="T29" s="38">
        <v>32</v>
      </c>
      <c r="U29" s="49">
        <v>34</v>
      </c>
      <c r="V29" s="49">
        <v>19</v>
      </c>
      <c r="W29" s="49">
        <v>20</v>
      </c>
    </row>
    <row r="30" spans="1:23" ht="24.75" customHeight="1">
      <c r="A30" s="229" t="s">
        <v>70</v>
      </c>
      <c r="B30" s="230"/>
      <c r="C30" s="29" t="s">
        <v>16</v>
      </c>
      <c r="D30" s="61" t="s">
        <v>163</v>
      </c>
      <c r="E30" s="61">
        <v>8</v>
      </c>
      <c r="F30" s="61"/>
      <c r="G30" s="58"/>
      <c r="H30" s="49">
        <f t="shared" si="5"/>
        <v>166</v>
      </c>
      <c r="I30" s="61">
        <v>24</v>
      </c>
      <c r="J30" s="49">
        <f t="shared" si="6"/>
        <v>166</v>
      </c>
      <c r="K30" s="61"/>
      <c r="L30" s="61">
        <v>142</v>
      </c>
      <c r="M30" s="61"/>
      <c r="N30" s="61"/>
      <c r="O30" s="61"/>
      <c r="P30" s="61"/>
      <c r="Q30" s="61"/>
      <c r="R30" s="61">
        <v>26</v>
      </c>
      <c r="S30" s="39">
        <v>30</v>
      </c>
      <c r="T30" s="38">
        <v>32</v>
      </c>
      <c r="U30" s="49">
        <v>30</v>
      </c>
      <c r="V30" s="49">
        <v>22</v>
      </c>
      <c r="W30" s="49">
        <v>26</v>
      </c>
    </row>
    <row r="31" spans="1:23" ht="10.5" customHeight="1">
      <c r="A31" s="229" t="s">
        <v>71</v>
      </c>
      <c r="B31" s="230"/>
      <c r="C31" s="29" t="s">
        <v>69</v>
      </c>
      <c r="D31" s="61"/>
      <c r="E31" s="61">
        <v>3</v>
      </c>
      <c r="F31" s="61"/>
      <c r="G31" s="58"/>
      <c r="H31" s="49">
        <f t="shared" si="5"/>
        <v>48</v>
      </c>
      <c r="I31" s="61">
        <v>8</v>
      </c>
      <c r="J31" s="49">
        <f t="shared" si="6"/>
        <v>48</v>
      </c>
      <c r="K31" s="61">
        <v>20</v>
      </c>
      <c r="L31" s="65">
        <v>20</v>
      </c>
      <c r="M31" s="65"/>
      <c r="N31" s="65"/>
      <c r="O31" s="65"/>
      <c r="P31" s="65"/>
      <c r="Q31" s="61"/>
      <c r="R31" s="61">
        <v>48</v>
      </c>
      <c r="S31" s="39"/>
      <c r="T31" s="38"/>
      <c r="U31" s="41"/>
      <c r="V31" s="49"/>
      <c r="W31" s="49"/>
    </row>
    <row r="32" spans="1:23" ht="10.5" customHeight="1">
      <c r="A32" s="229" t="s">
        <v>72</v>
      </c>
      <c r="B32" s="230"/>
      <c r="C32" s="29" t="s">
        <v>113</v>
      </c>
      <c r="D32" s="61"/>
      <c r="E32" s="61">
        <v>4</v>
      </c>
      <c r="F32" s="61"/>
      <c r="G32" s="58"/>
      <c r="H32" s="49">
        <f t="shared" si="5"/>
        <v>32</v>
      </c>
      <c r="I32" s="61">
        <v>8</v>
      </c>
      <c r="J32" s="49">
        <f t="shared" si="6"/>
        <v>32</v>
      </c>
      <c r="K32" s="61">
        <v>10</v>
      </c>
      <c r="L32" s="65">
        <v>14</v>
      </c>
      <c r="M32" s="65"/>
      <c r="N32" s="65"/>
      <c r="O32" s="65"/>
      <c r="P32" s="65"/>
      <c r="Q32" s="61"/>
      <c r="R32" s="61"/>
      <c r="S32" s="39">
        <v>32</v>
      </c>
      <c r="T32" s="38"/>
      <c r="U32" s="41"/>
      <c r="V32" s="49"/>
      <c r="W32" s="49"/>
    </row>
    <row r="33" spans="1:23" ht="10.5" customHeight="1">
      <c r="A33" s="229" t="s">
        <v>74</v>
      </c>
      <c r="B33" s="230"/>
      <c r="C33" s="29" t="s">
        <v>73</v>
      </c>
      <c r="D33" s="61"/>
      <c r="E33" s="61">
        <v>3</v>
      </c>
      <c r="F33" s="61"/>
      <c r="G33" s="58"/>
      <c r="H33" s="49">
        <f t="shared" ref="H33" si="7">SUM(P33:W33)</f>
        <v>48</v>
      </c>
      <c r="I33" s="61">
        <v>8</v>
      </c>
      <c r="J33" s="49">
        <f t="shared" si="6"/>
        <v>48</v>
      </c>
      <c r="K33" s="61">
        <v>20</v>
      </c>
      <c r="L33" s="65">
        <v>20</v>
      </c>
      <c r="M33" s="65"/>
      <c r="N33" s="65"/>
      <c r="O33" s="65"/>
      <c r="P33" s="65"/>
      <c r="Q33" s="61"/>
      <c r="R33" s="61">
        <v>48</v>
      </c>
      <c r="S33" s="39"/>
      <c r="T33" s="38"/>
      <c r="U33" s="41"/>
      <c r="V33" s="49"/>
      <c r="W33" s="49"/>
    </row>
    <row r="34" spans="1:23" ht="10.5" customHeight="1">
      <c r="A34" s="234" t="s">
        <v>75</v>
      </c>
      <c r="B34" s="245"/>
      <c r="C34" s="27" t="s">
        <v>76</v>
      </c>
      <c r="D34" s="52">
        <v>0</v>
      </c>
      <c r="E34" s="52">
        <v>1</v>
      </c>
      <c r="F34" s="52">
        <v>2</v>
      </c>
      <c r="G34" s="52">
        <v>0</v>
      </c>
      <c r="H34" s="52">
        <f t="shared" ref="H34:S34" si="8">H35+H36+H37</f>
        <v>182</v>
      </c>
      <c r="I34" s="52">
        <f t="shared" si="8"/>
        <v>12</v>
      </c>
      <c r="J34" s="52">
        <f t="shared" si="8"/>
        <v>182</v>
      </c>
      <c r="K34" s="52">
        <f t="shared" si="8"/>
        <v>59</v>
      </c>
      <c r="L34" s="52">
        <f t="shared" si="8"/>
        <v>87</v>
      </c>
      <c r="M34" s="52"/>
      <c r="N34" s="52">
        <f t="shared" si="8"/>
        <v>12</v>
      </c>
      <c r="O34" s="52">
        <f t="shared" si="8"/>
        <v>12</v>
      </c>
      <c r="P34" s="52"/>
      <c r="Q34" s="52"/>
      <c r="R34" s="52">
        <f t="shared" si="8"/>
        <v>68</v>
      </c>
      <c r="S34" s="52">
        <f t="shared" si="8"/>
        <v>34</v>
      </c>
      <c r="T34" s="35">
        <f>SUM(T35:T37)</f>
        <v>80</v>
      </c>
      <c r="U34" s="52"/>
      <c r="V34" s="52"/>
      <c r="W34" s="52"/>
    </row>
    <row r="35" spans="1:23" ht="10.5" customHeight="1">
      <c r="A35" s="232" t="s">
        <v>77</v>
      </c>
      <c r="B35" s="246"/>
      <c r="C35" s="29" t="s">
        <v>137</v>
      </c>
      <c r="D35" s="61"/>
      <c r="E35" s="61"/>
      <c r="F35" s="61">
        <v>5</v>
      </c>
      <c r="G35" s="58"/>
      <c r="H35" s="49">
        <f>SUM(P35:W35)</f>
        <v>80</v>
      </c>
      <c r="I35" s="61">
        <v>4</v>
      </c>
      <c r="J35" s="49">
        <f>K35+L35+N35+O35+I35</f>
        <v>80</v>
      </c>
      <c r="K35" s="61">
        <v>30</v>
      </c>
      <c r="L35" s="61">
        <v>34</v>
      </c>
      <c r="M35" s="61"/>
      <c r="N35" s="61">
        <v>6</v>
      </c>
      <c r="O35" s="61">
        <v>6</v>
      </c>
      <c r="P35" s="61"/>
      <c r="Q35" s="61"/>
      <c r="R35" s="61"/>
      <c r="S35" s="39"/>
      <c r="T35" s="38">
        <v>80</v>
      </c>
      <c r="U35" s="49"/>
      <c r="V35" s="49"/>
      <c r="W35" s="49"/>
    </row>
    <row r="36" spans="1:23" ht="12.75" customHeight="1">
      <c r="A36" s="232" t="s">
        <v>78</v>
      </c>
      <c r="B36" s="246"/>
      <c r="C36" s="29" t="s">
        <v>138</v>
      </c>
      <c r="D36" s="61"/>
      <c r="E36" s="61">
        <v>3</v>
      </c>
      <c r="F36" s="61"/>
      <c r="G36" s="58"/>
      <c r="H36" s="49">
        <f t="shared" ref="H36:H37" si="9">SUM(P36:W36)</f>
        <v>34</v>
      </c>
      <c r="I36" s="61">
        <v>4</v>
      </c>
      <c r="J36" s="49">
        <f t="shared" ref="J36:J37" si="10">K36+L36+N36+O36+I36</f>
        <v>34</v>
      </c>
      <c r="K36" s="61">
        <v>15</v>
      </c>
      <c r="L36" s="61">
        <v>15</v>
      </c>
      <c r="M36" s="61"/>
      <c r="N36" s="61"/>
      <c r="O36" s="61"/>
      <c r="P36" s="61"/>
      <c r="Q36" s="61"/>
      <c r="R36" s="61">
        <v>34</v>
      </c>
      <c r="S36" s="39"/>
      <c r="T36" s="38"/>
      <c r="U36" s="41"/>
      <c r="V36" s="49"/>
      <c r="W36" s="49"/>
    </row>
    <row r="37" spans="1:23" ht="12.75" customHeight="1">
      <c r="A37" s="229" t="s">
        <v>79</v>
      </c>
      <c r="B37" s="249"/>
      <c r="C37" s="16" t="s">
        <v>61</v>
      </c>
      <c r="D37" s="49"/>
      <c r="E37" s="49"/>
      <c r="F37" s="49">
        <v>4</v>
      </c>
      <c r="G37" s="67"/>
      <c r="H37" s="49">
        <f t="shared" si="9"/>
        <v>68</v>
      </c>
      <c r="I37" s="68">
        <v>4</v>
      </c>
      <c r="J37" s="49">
        <f t="shared" si="10"/>
        <v>68</v>
      </c>
      <c r="K37" s="68">
        <v>14</v>
      </c>
      <c r="L37" s="68">
        <v>38</v>
      </c>
      <c r="M37" s="68"/>
      <c r="N37" s="68">
        <v>6</v>
      </c>
      <c r="O37" s="68">
        <v>6</v>
      </c>
      <c r="P37" s="61"/>
      <c r="Q37" s="61"/>
      <c r="R37" s="68">
        <v>34</v>
      </c>
      <c r="S37" s="73">
        <v>34</v>
      </c>
      <c r="T37" s="62"/>
      <c r="U37" s="41"/>
      <c r="V37" s="49"/>
      <c r="W37" s="49"/>
    </row>
    <row r="38" spans="1:23" ht="10.5" customHeight="1">
      <c r="A38" s="212" t="s">
        <v>81</v>
      </c>
      <c r="B38" s="230"/>
      <c r="C38" s="27" t="s">
        <v>80</v>
      </c>
      <c r="D38" s="52">
        <v>7</v>
      </c>
      <c r="E38" s="52">
        <v>5</v>
      </c>
      <c r="F38" s="52">
        <v>5</v>
      </c>
      <c r="G38" s="52">
        <v>0</v>
      </c>
      <c r="H38" s="52">
        <f>H39+H40+H41+H42+H43+H44+H45+H46+H47+H48+H49+H50+H51+H52+H53+H54</f>
        <v>902</v>
      </c>
      <c r="I38" s="52">
        <f>I39+I40+I41+I42+I43+I44+I45+I46+I47+I48+I49+I50+I51+I52+I53+I54</f>
        <v>116</v>
      </c>
      <c r="J38" s="52">
        <f>J39+J40+J41+J42+J43+J44+J45+J46+J47+J48+J49+J50+J51+J52+J53+J54</f>
        <v>902</v>
      </c>
      <c r="K38" s="52">
        <f>K39+K40+K41+K42+K43+K44+K45+K46+K47+K48+K49+K50+K51+K52+K53+K54</f>
        <v>329</v>
      </c>
      <c r="L38" s="148">
        <f>L39+L40+L41+L42+L43+L44+L45+L46+L47+L48+L49+L50+L51+L52+L53+L54</f>
        <v>397</v>
      </c>
      <c r="M38" s="52"/>
      <c r="N38" s="52">
        <f t="shared" ref="N38:O38" si="11">N39+N40+N41+N42+N43+N44+N45+N46+N47+N48+N49+N50+N51+N52+N53</f>
        <v>30</v>
      </c>
      <c r="O38" s="52">
        <f t="shared" si="11"/>
        <v>30</v>
      </c>
      <c r="P38" s="52">
        <f t="shared" ref="P38:W38" si="12">P39+P40+P41+P42+P43+P44+P45+P46+P47+P48+P49+P50+P51+P52+P53</f>
        <v>0</v>
      </c>
      <c r="Q38" s="52">
        <f t="shared" si="12"/>
        <v>0</v>
      </c>
      <c r="R38" s="52">
        <f t="shared" si="12"/>
        <v>114</v>
      </c>
      <c r="S38" s="56">
        <f t="shared" si="12"/>
        <v>268</v>
      </c>
      <c r="T38" s="56">
        <f t="shared" si="12"/>
        <v>318</v>
      </c>
      <c r="U38" s="56">
        <f>U39+U40+U41+U42+U43+U44+U45+U46+U47+U48+U49+U50+U51+U52+U53+U54</f>
        <v>132</v>
      </c>
      <c r="V38" s="52">
        <f t="shared" si="12"/>
        <v>70</v>
      </c>
      <c r="W38" s="146">
        <f t="shared" si="12"/>
        <v>0</v>
      </c>
    </row>
    <row r="39" spans="1:23" ht="10.5" customHeight="1">
      <c r="A39" s="212" t="s">
        <v>83</v>
      </c>
      <c r="B39" s="213"/>
      <c r="C39" s="16" t="s">
        <v>82</v>
      </c>
      <c r="D39" s="49"/>
      <c r="E39" s="49"/>
      <c r="F39" s="49">
        <v>4</v>
      </c>
      <c r="G39" s="66"/>
      <c r="H39" s="49">
        <f>SUM(P39:W39)</f>
        <v>64</v>
      </c>
      <c r="I39" s="49">
        <v>6</v>
      </c>
      <c r="J39" s="49">
        <f>SUM(K39+L39+N39+O39+I39)</f>
        <v>64</v>
      </c>
      <c r="K39" s="49">
        <v>4</v>
      </c>
      <c r="L39" s="49">
        <v>42</v>
      </c>
      <c r="M39" s="49"/>
      <c r="N39" s="49">
        <v>6</v>
      </c>
      <c r="O39" s="49">
        <v>6</v>
      </c>
      <c r="P39" s="49"/>
      <c r="Q39" s="49"/>
      <c r="R39" s="49"/>
      <c r="S39" s="49">
        <v>64</v>
      </c>
      <c r="T39" s="38"/>
      <c r="U39" s="49"/>
      <c r="V39" s="49"/>
      <c r="W39" s="49"/>
    </row>
    <row r="40" spans="1:23" ht="10.5" customHeight="1">
      <c r="A40" s="212" t="s">
        <v>84</v>
      </c>
      <c r="B40" s="213"/>
      <c r="C40" s="16" t="s">
        <v>131</v>
      </c>
      <c r="D40" s="49"/>
      <c r="E40" s="49"/>
      <c r="F40" s="49">
        <v>4</v>
      </c>
      <c r="G40" s="66"/>
      <c r="H40" s="49">
        <f t="shared" ref="H40:H54" si="13">SUM(P40:W40)</f>
        <v>112</v>
      </c>
      <c r="I40" s="49">
        <v>12</v>
      </c>
      <c r="J40" s="49">
        <f t="shared" ref="J40:J54" si="14">SUM(K40+L40+N40+O40+I40)</f>
        <v>112</v>
      </c>
      <c r="K40" s="49">
        <v>44</v>
      </c>
      <c r="L40" s="49">
        <v>44</v>
      </c>
      <c r="M40" s="49"/>
      <c r="N40" s="49">
        <v>6</v>
      </c>
      <c r="O40" s="49">
        <v>6</v>
      </c>
      <c r="P40" s="49"/>
      <c r="Q40" s="49"/>
      <c r="R40" s="49">
        <v>46</v>
      </c>
      <c r="S40" s="49">
        <v>66</v>
      </c>
      <c r="T40" s="38"/>
      <c r="U40" s="49"/>
      <c r="V40" s="49"/>
      <c r="W40" s="49"/>
    </row>
    <row r="41" spans="1:23" ht="10.5" customHeight="1">
      <c r="A41" s="212" t="s">
        <v>102</v>
      </c>
      <c r="B41" s="213"/>
      <c r="C41" s="16" t="s">
        <v>87</v>
      </c>
      <c r="D41" s="49"/>
      <c r="E41" s="49">
        <v>5</v>
      </c>
      <c r="F41" s="49"/>
      <c r="G41" s="66"/>
      <c r="H41" s="49">
        <f t="shared" si="13"/>
        <v>36</v>
      </c>
      <c r="I41" s="49">
        <v>6</v>
      </c>
      <c r="J41" s="49">
        <f t="shared" si="14"/>
        <v>36</v>
      </c>
      <c r="K41" s="49">
        <v>16</v>
      </c>
      <c r="L41" s="49">
        <v>14</v>
      </c>
      <c r="M41" s="49"/>
      <c r="N41" s="49"/>
      <c r="O41" s="49"/>
      <c r="P41" s="49"/>
      <c r="Q41" s="49"/>
      <c r="R41" s="49"/>
      <c r="S41" s="49"/>
      <c r="T41" s="71">
        <v>36</v>
      </c>
      <c r="U41" s="49"/>
      <c r="V41" s="49"/>
      <c r="W41" s="49"/>
    </row>
    <row r="42" spans="1:23" ht="10.5" customHeight="1">
      <c r="A42" s="212" t="s">
        <v>101</v>
      </c>
      <c r="B42" s="213"/>
      <c r="C42" s="16" t="s">
        <v>85</v>
      </c>
      <c r="D42" s="49"/>
      <c r="E42" s="49"/>
      <c r="F42" s="49">
        <v>4</v>
      </c>
      <c r="G42" s="66"/>
      <c r="H42" s="49">
        <f t="shared" si="13"/>
        <v>68</v>
      </c>
      <c r="I42" s="49">
        <v>6</v>
      </c>
      <c r="J42" s="49">
        <f t="shared" si="14"/>
        <v>68</v>
      </c>
      <c r="K42" s="49">
        <v>24</v>
      </c>
      <c r="L42" s="49">
        <v>26</v>
      </c>
      <c r="M42" s="49"/>
      <c r="N42" s="49">
        <v>6</v>
      </c>
      <c r="O42" s="49">
        <v>6</v>
      </c>
      <c r="P42" s="49"/>
      <c r="Q42" s="49"/>
      <c r="R42" s="49">
        <v>34</v>
      </c>
      <c r="S42" s="49">
        <v>34</v>
      </c>
      <c r="T42" s="38"/>
      <c r="U42" s="49"/>
      <c r="V42" s="49"/>
      <c r="W42" s="49"/>
    </row>
    <row r="43" spans="1:23" ht="10.5" customHeight="1">
      <c r="A43" s="212" t="s">
        <v>103</v>
      </c>
      <c r="B43" s="213"/>
      <c r="C43" s="16" t="s">
        <v>86</v>
      </c>
      <c r="D43" s="49"/>
      <c r="E43" s="49">
        <v>4</v>
      </c>
      <c r="F43" s="49"/>
      <c r="G43" s="66"/>
      <c r="H43" s="49">
        <f t="shared" si="13"/>
        <v>64</v>
      </c>
      <c r="I43" s="49">
        <v>4</v>
      </c>
      <c r="J43" s="49">
        <f t="shared" si="14"/>
        <v>64</v>
      </c>
      <c r="K43" s="49">
        <v>30</v>
      </c>
      <c r="L43" s="49">
        <v>30</v>
      </c>
      <c r="M43" s="49"/>
      <c r="N43" s="49"/>
      <c r="O43" s="49"/>
      <c r="P43" s="49"/>
      <c r="Q43" s="49"/>
      <c r="R43" s="49"/>
      <c r="S43" s="49">
        <v>64</v>
      </c>
      <c r="T43" s="38"/>
      <c r="U43" s="49"/>
      <c r="V43" s="49"/>
      <c r="W43" s="49"/>
    </row>
    <row r="44" spans="1:23" ht="11.25" customHeight="1">
      <c r="A44" s="212" t="s">
        <v>104</v>
      </c>
      <c r="B44" s="213"/>
      <c r="C44" s="16" t="s">
        <v>93</v>
      </c>
      <c r="D44" s="49">
        <v>7</v>
      </c>
      <c r="E44" s="49"/>
      <c r="F44" s="49"/>
      <c r="G44" s="58"/>
      <c r="H44" s="49">
        <f t="shared" si="13"/>
        <v>32</v>
      </c>
      <c r="I44" s="49">
        <v>4</v>
      </c>
      <c r="J44" s="49">
        <f t="shared" si="14"/>
        <v>32</v>
      </c>
      <c r="K44" s="49">
        <v>14</v>
      </c>
      <c r="L44" s="49">
        <v>14</v>
      </c>
      <c r="M44" s="49"/>
      <c r="N44" s="49"/>
      <c r="O44" s="49"/>
      <c r="P44" s="49"/>
      <c r="Q44" s="49"/>
      <c r="R44" s="49"/>
      <c r="S44" s="49"/>
      <c r="T44" s="38"/>
      <c r="U44" s="49"/>
      <c r="V44" s="49">
        <v>32</v>
      </c>
      <c r="W44" s="49"/>
    </row>
    <row r="45" spans="1:23" ht="12" customHeight="1">
      <c r="A45" s="212" t="s">
        <v>105</v>
      </c>
      <c r="B45" s="250"/>
      <c r="C45" s="16" t="s">
        <v>132</v>
      </c>
      <c r="D45" s="49"/>
      <c r="E45" s="49">
        <v>6</v>
      </c>
      <c r="F45" s="49"/>
      <c r="G45" s="58"/>
      <c r="H45" s="49">
        <f t="shared" si="13"/>
        <v>48</v>
      </c>
      <c r="I45" s="49">
        <v>4</v>
      </c>
      <c r="J45" s="49">
        <f t="shared" si="14"/>
        <v>48</v>
      </c>
      <c r="K45" s="49">
        <v>22</v>
      </c>
      <c r="L45" s="49">
        <v>22</v>
      </c>
      <c r="M45" s="49"/>
      <c r="N45" s="49"/>
      <c r="O45" s="49"/>
      <c r="P45" s="49"/>
      <c r="Q45" s="49"/>
      <c r="R45" s="49"/>
      <c r="S45" s="49"/>
      <c r="T45" s="38"/>
      <c r="U45" s="49">
        <v>48</v>
      </c>
      <c r="V45" s="49"/>
      <c r="W45" s="49"/>
    </row>
    <row r="46" spans="1:23" ht="12" customHeight="1">
      <c r="A46" s="212" t="s">
        <v>106</v>
      </c>
      <c r="B46" s="213"/>
      <c r="C46" s="16" t="s">
        <v>133</v>
      </c>
      <c r="D46" s="49"/>
      <c r="E46" s="49"/>
      <c r="F46" s="49">
        <v>6</v>
      </c>
      <c r="G46" s="58"/>
      <c r="H46" s="49">
        <f t="shared" si="13"/>
        <v>84</v>
      </c>
      <c r="I46" s="49">
        <v>10</v>
      </c>
      <c r="J46" s="49">
        <f t="shared" si="14"/>
        <v>84</v>
      </c>
      <c r="K46" s="49">
        <v>28</v>
      </c>
      <c r="L46" s="49">
        <v>34</v>
      </c>
      <c r="M46" s="49"/>
      <c r="N46" s="49">
        <v>6</v>
      </c>
      <c r="O46" s="49">
        <v>6</v>
      </c>
      <c r="P46" s="49"/>
      <c r="Q46" s="49"/>
      <c r="R46" s="49"/>
      <c r="S46" s="49"/>
      <c r="T46" s="38">
        <v>36</v>
      </c>
      <c r="U46" s="49">
        <v>48</v>
      </c>
      <c r="V46" s="49"/>
      <c r="W46" s="49"/>
    </row>
    <row r="47" spans="1:23" ht="12" customHeight="1">
      <c r="A47" s="212" t="s">
        <v>107</v>
      </c>
      <c r="B47" s="230"/>
      <c r="C47" s="16" t="s">
        <v>134</v>
      </c>
      <c r="D47" s="49"/>
      <c r="E47" s="49"/>
      <c r="F47" s="49">
        <v>5</v>
      </c>
      <c r="G47" s="58"/>
      <c r="H47" s="49">
        <f t="shared" si="13"/>
        <v>54</v>
      </c>
      <c r="I47" s="49">
        <v>6</v>
      </c>
      <c r="J47" s="49">
        <f t="shared" si="14"/>
        <v>54</v>
      </c>
      <c r="K47" s="49">
        <v>18</v>
      </c>
      <c r="L47" s="49">
        <v>18</v>
      </c>
      <c r="M47" s="49"/>
      <c r="N47" s="49">
        <v>6</v>
      </c>
      <c r="O47" s="49">
        <v>6</v>
      </c>
      <c r="P47" s="49"/>
      <c r="Q47" s="49"/>
      <c r="R47" s="49"/>
      <c r="S47" s="49"/>
      <c r="T47" s="38">
        <v>54</v>
      </c>
      <c r="U47" s="49"/>
      <c r="V47" s="49"/>
      <c r="W47" s="49"/>
    </row>
    <row r="48" spans="1:23" ht="12" customHeight="1">
      <c r="A48" s="212" t="s">
        <v>88</v>
      </c>
      <c r="B48" s="230"/>
      <c r="C48" s="16" t="s">
        <v>17</v>
      </c>
      <c r="D48" s="49"/>
      <c r="E48" s="49">
        <v>5</v>
      </c>
      <c r="F48" s="49"/>
      <c r="G48" s="58"/>
      <c r="H48" s="49">
        <f t="shared" si="13"/>
        <v>68</v>
      </c>
      <c r="I48" s="49">
        <v>4</v>
      </c>
      <c r="J48" s="49">
        <f t="shared" si="14"/>
        <v>68</v>
      </c>
      <c r="K48" s="49">
        <v>32</v>
      </c>
      <c r="L48" s="49">
        <v>32</v>
      </c>
      <c r="M48" s="49"/>
      <c r="N48" s="49"/>
      <c r="O48" s="49"/>
      <c r="P48" s="49"/>
      <c r="Q48" s="49"/>
      <c r="R48" s="49"/>
      <c r="S48" s="49"/>
      <c r="T48" s="38">
        <v>68</v>
      </c>
      <c r="U48" s="49"/>
      <c r="V48" s="49"/>
      <c r="W48" s="49"/>
    </row>
    <row r="49" spans="1:23" ht="12" customHeight="1">
      <c r="A49" s="212" t="s">
        <v>144</v>
      </c>
      <c r="B49" s="230"/>
      <c r="C49" s="16" t="s">
        <v>147</v>
      </c>
      <c r="D49" s="49">
        <v>5</v>
      </c>
      <c r="E49" s="49"/>
      <c r="F49" s="49"/>
      <c r="G49" s="63"/>
      <c r="H49" s="49">
        <f t="shared" si="13"/>
        <v>40</v>
      </c>
      <c r="I49" s="49">
        <v>10</v>
      </c>
      <c r="J49" s="49">
        <f t="shared" si="14"/>
        <v>40</v>
      </c>
      <c r="K49" s="49">
        <v>10</v>
      </c>
      <c r="L49" s="49">
        <v>20</v>
      </c>
      <c r="M49" s="49"/>
      <c r="N49" s="49"/>
      <c r="O49" s="49"/>
      <c r="P49" s="49"/>
      <c r="Q49" s="49"/>
      <c r="R49" s="49"/>
      <c r="S49" s="49"/>
      <c r="T49" s="38">
        <v>40</v>
      </c>
      <c r="U49" s="49"/>
      <c r="V49" s="49"/>
      <c r="W49" s="49"/>
    </row>
    <row r="50" spans="1:23" ht="12" customHeight="1">
      <c r="A50" s="212" t="s">
        <v>145</v>
      </c>
      <c r="B50" s="230"/>
      <c r="C50" s="16" t="s">
        <v>148</v>
      </c>
      <c r="D50" s="49">
        <v>5</v>
      </c>
      <c r="E50" s="49"/>
      <c r="F50" s="49"/>
      <c r="G50" s="63"/>
      <c r="H50" s="49">
        <f t="shared" si="13"/>
        <v>40</v>
      </c>
      <c r="I50" s="49">
        <v>10</v>
      </c>
      <c r="J50" s="49">
        <f t="shared" si="14"/>
        <v>40</v>
      </c>
      <c r="K50" s="49">
        <v>10</v>
      </c>
      <c r="L50" s="49">
        <v>20</v>
      </c>
      <c r="M50" s="49"/>
      <c r="N50" s="49"/>
      <c r="O50" s="49"/>
      <c r="P50" s="49"/>
      <c r="Q50" s="49"/>
      <c r="R50" s="49"/>
      <c r="S50" s="49"/>
      <c r="T50" s="38">
        <v>40</v>
      </c>
      <c r="U50" s="49"/>
      <c r="V50" s="49"/>
      <c r="W50" s="49"/>
    </row>
    <row r="51" spans="1:23" ht="12" customHeight="1">
      <c r="A51" s="212" t="s">
        <v>146</v>
      </c>
      <c r="B51" s="230"/>
      <c r="C51" s="16" t="s">
        <v>151</v>
      </c>
      <c r="D51" s="49">
        <v>7</v>
      </c>
      <c r="E51" s="49"/>
      <c r="F51" s="49"/>
      <c r="G51" s="63"/>
      <c r="H51" s="49">
        <f t="shared" si="13"/>
        <v>38</v>
      </c>
      <c r="I51" s="49">
        <v>8</v>
      </c>
      <c r="J51" s="49">
        <f t="shared" si="14"/>
        <v>38</v>
      </c>
      <c r="K51" s="49">
        <v>14</v>
      </c>
      <c r="L51" s="49">
        <v>16</v>
      </c>
      <c r="M51" s="49"/>
      <c r="N51" s="49"/>
      <c r="O51" s="49"/>
      <c r="P51" s="49"/>
      <c r="Q51" s="49"/>
      <c r="R51" s="49"/>
      <c r="S51" s="49"/>
      <c r="T51" s="38"/>
      <c r="U51" s="49"/>
      <c r="V51" s="49">
        <v>38</v>
      </c>
      <c r="W51" s="49"/>
    </row>
    <row r="52" spans="1:23" s="186" customFormat="1" ht="12" customHeight="1">
      <c r="A52" s="255" t="s">
        <v>149</v>
      </c>
      <c r="B52" s="256"/>
      <c r="C52" s="180" t="s">
        <v>152</v>
      </c>
      <c r="D52" s="181">
        <v>4</v>
      </c>
      <c r="E52" s="181"/>
      <c r="F52" s="181"/>
      <c r="G52" s="182"/>
      <c r="H52" s="181">
        <f t="shared" si="13"/>
        <v>74</v>
      </c>
      <c r="I52" s="181">
        <v>10</v>
      </c>
      <c r="J52" s="181">
        <f t="shared" si="14"/>
        <v>74</v>
      </c>
      <c r="K52" s="181">
        <v>32</v>
      </c>
      <c r="L52" s="181">
        <v>32</v>
      </c>
      <c r="M52" s="181"/>
      <c r="N52" s="181"/>
      <c r="O52" s="181"/>
      <c r="P52" s="181"/>
      <c r="Q52" s="181"/>
      <c r="R52" s="181">
        <v>34</v>
      </c>
      <c r="S52" s="181">
        <v>40</v>
      </c>
      <c r="T52" s="187"/>
      <c r="U52" s="181"/>
      <c r="V52" s="181"/>
      <c r="W52" s="181"/>
    </row>
    <row r="53" spans="1:23" ht="12" customHeight="1">
      <c r="A53" s="212" t="s">
        <v>150</v>
      </c>
      <c r="B53" s="230"/>
      <c r="C53" s="16" t="s">
        <v>153</v>
      </c>
      <c r="D53" s="49"/>
      <c r="E53" s="49">
        <v>5</v>
      </c>
      <c r="F53" s="49"/>
      <c r="G53" s="63"/>
      <c r="H53" s="49">
        <f t="shared" si="13"/>
        <v>44</v>
      </c>
      <c r="I53" s="49">
        <v>10</v>
      </c>
      <c r="J53" s="49">
        <f t="shared" si="14"/>
        <v>44</v>
      </c>
      <c r="K53" s="49">
        <v>17</v>
      </c>
      <c r="L53" s="49">
        <v>17</v>
      </c>
      <c r="M53" s="49"/>
      <c r="N53" s="49"/>
      <c r="O53" s="49"/>
      <c r="P53" s="49"/>
      <c r="Q53" s="49"/>
      <c r="R53" s="49"/>
      <c r="S53" s="49"/>
      <c r="T53" s="38">
        <v>44</v>
      </c>
      <c r="U53" s="49"/>
      <c r="V53" s="49"/>
      <c r="W53" s="49"/>
    </row>
    <row r="54" spans="1:23" ht="12" customHeight="1">
      <c r="A54" s="212" t="s">
        <v>225</v>
      </c>
      <c r="B54" s="230"/>
      <c r="C54" s="16" t="s">
        <v>226</v>
      </c>
      <c r="D54" s="49">
        <v>6</v>
      </c>
      <c r="E54" s="49"/>
      <c r="F54" s="49"/>
      <c r="G54" s="63"/>
      <c r="H54" s="49">
        <f t="shared" si="13"/>
        <v>36</v>
      </c>
      <c r="I54" s="49">
        <v>6</v>
      </c>
      <c r="J54" s="49">
        <f t="shared" si="14"/>
        <v>36</v>
      </c>
      <c r="K54" s="49">
        <v>14</v>
      </c>
      <c r="L54" s="49">
        <v>16</v>
      </c>
      <c r="M54" s="49"/>
      <c r="N54" s="49"/>
      <c r="O54" s="49"/>
      <c r="P54" s="49"/>
      <c r="Q54" s="49"/>
      <c r="R54" s="49"/>
      <c r="S54" s="49"/>
      <c r="T54" s="147"/>
      <c r="U54" s="49">
        <v>36</v>
      </c>
      <c r="V54" s="49"/>
      <c r="W54" s="49"/>
    </row>
    <row r="55" spans="1:23" ht="13.5" customHeight="1">
      <c r="A55" s="212" t="s">
        <v>135</v>
      </c>
      <c r="B55" s="213"/>
      <c r="C55" s="15" t="s">
        <v>136</v>
      </c>
      <c r="D55" s="41">
        <v>3</v>
      </c>
      <c r="E55" s="41">
        <v>7</v>
      </c>
      <c r="F55" s="41">
        <v>10</v>
      </c>
      <c r="G55" s="83">
        <v>2</v>
      </c>
      <c r="H55" s="84">
        <f>H57+H66+H71+H76</f>
        <v>2464</v>
      </c>
      <c r="I55" s="41">
        <f>I57+I66+I71+I76</f>
        <v>102</v>
      </c>
      <c r="J55" s="41">
        <f>J57+J66+J71+J76</f>
        <v>2464</v>
      </c>
      <c r="K55" s="41">
        <f>K57+K66+K71+K76</f>
        <v>595</v>
      </c>
      <c r="L55" s="41">
        <f>L57+L66+L71+L76</f>
        <v>621</v>
      </c>
      <c r="M55" s="84">
        <f>M56+M65+M70+M75</f>
        <v>1008</v>
      </c>
      <c r="N55" s="41">
        <f t="shared" ref="N55:W55" si="15">N57+N66+N71+N76</f>
        <v>72</v>
      </c>
      <c r="O55" s="41">
        <f t="shared" si="15"/>
        <v>66</v>
      </c>
      <c r="P55" s="41">
        <f t="shared" si="15"/>
        <v>0</v>
      </c>
      <c r="Q55" s="41">
        <f t="shared" si="15"/>
        <v>0</v>
      </c>
      <c r="R55" s="41">
        <f t="shared" si="15"/>
        <v>247</v>
      </c>
      <c r="S55" s="41">
        <f t="shared" si="15"/>
        <v>404</v>
      </c>
      <c r="T55" s="35">
        <f t="shared" si="15"/>
        <v>150</v>
      </c>
      <c r="U55" s="41">
        <f t="shared" si="15"/>
        <v>704</v>
      </c>
      <c r="V55" s="41">
        <f t="shared" si="15"/>
        <v>501</v>
      </c>
      <c r="W55" s="41">
        <f t="shared" si="15"/>
        <v>458</v>
      </c>
    </row>
    <row r="56" spans="1:23" ht="13.5" customHeight="1">
      <c r="A56" s="212" t="s">
        <v>181</v>
      </c>
      <c r="B56" s="213"/>
      <c r="C56" s="15" t="s">
        <v>180</v>
      </c>
      <c r="D56" s="41">
        <v>3</v>
      </c>
      <c r="E56" s="41">
        <v>7</v>
      </c>
      <c r="F56" s="41">
        <v>10</v>
      </c>
      <c r="G56" s="83">
        <v>2</v>
      </c>
      <c r="H56" s="41">
        <f>H57+H66+H71+H76</f>
        <v>2464</v>
      </c>
      <c r="I56" s="57">
        <f t="shared" ref="I56:W56" si="16">I57+I66+I71+I76</f>
        <v>102</v>
      </c>
      <c r="J56" s="57">
        <f>J57+J66+J71+J76</f>
        <v>2464</v>
      </c>
      <c r="K56" s="57">
        <f t="shared" si="16"/>
        <v>595</v>
      </c>
      <c r="L56" s="57">
        <f t="shared" si="16"/>
        <v>621</v>
      </c>
      <c r="M56" s="57">
        <f>M57+M66+M71+M76</f>
        <v>1008</v>
      </c>
      <c r="N56" s="57">
        <f t="shared" si="16"/>
        <v>72</v>
      </c>
      <c r="O56" s="57">
        <f t="shared" si="16"/>
        <v>66</v>
      </c>
      <c r="P56" s="57">
        <f t="shared" si="16"/>
        <v>0</v>
      </c>
      <c r="Q56" s="57">
        <f t="shared" si="16"/>
        <v>0</v>
      </c>
      <c r="R56" s="57">
        <f t="shared" si="16"/>
        <v>247</v>
      </c>
      <c r="S56" s="57">
        <f t="shared" si="16"/>
        <v>404</v>
      </c>
      <c r="T56" s="57">
        <f t="shared" si="16"/>
        <v>150</v>
      </c>
      <c r="U56" s="57">
        <f t="shared" si="16"/>
        <v>704</v>
      </c>
      <c r="V56" s="57">
        <f t="shared" si="16"/>
        <v>501</v>
      </c>
      <c r="W56" s="57">
        <f t="shared" si="16"/>
        <v>458</v>
      </c>
    </row>
    <row r="57" spans="1:23" ht="35.25" customHeight="1">
      <c r="A57" s="212" t="s">
        <v>18</v>
      </c>
      <c r="B57" s="213"/>
      <c r="C57" s="15" t="s">
        <v>174</v>
      </c>
      <c r="D57" s="41">
        <v>1</v>
      </c>
      <c r="E57" s="41">
        <v>3</v>
      </c>
      <c r="F57" s="41">
        <v>4</v>
      </c>
      <c r="G57" s="69" t="s">
        <v>187</v>
      </c>
      <c r="H57" s="41">
        <f>SUM(H58:H65)</f>
        <v>1416</v>
      </c>
      <c r="I57" s="41">
        <f t="shared" ref="I57:L57" si="17">I58+I59+I60+I61+I62</f>
        <v>62</v>
      </c>
      <c r="J57" s="41">
        <f>SUM(J58:J65)</f>
        <v>1416</v>
      </c>
      <c r="K57" s="41">
        <f t="shared" si="17"/>
        <v>355</v>
      </c>
      <c r="L57" s="41">
        <f t="shared" si="17"/>
        <v>383</v>
      </c>
      <c r="M57" s="41">
        <f>M63+M64</f>
        <v>576</v>
      </c>
      <c r="N57" s="41">
        <f>N58+N59+N60+N61+N62+N65</f>
        <v>20</v>
      </c>
      <c r="O57" s="41">
        <f>O58+O59+O60+O61+O62+O65</f>
        <v>20</v>
      </c>
      <c r="P57" s="41"/>
      <c r="Q57" s="41"/>
      <c r="R57" s="41"/>
      <c r="S57" s="41"/>
      <c r="T57" s="35">
        <f>T58+T59+T60+T61+T62+T63+T64</f>
        <v>150</v>
      </c>
      <c r="U57" s="41">
        <f>U58+U59+U60+U61+U62+U63+U64</f>
        <v>480</v>
      </c>
      <c r="V57" s="41">
        <f>V58+V59+V60+V61+V62+V63+V64</f>
        <v>501</v>
      </c>
      <c r="W57" s="41">
        <f>W58+W59+W60+W61+W62+W63+W64+W65</f>
        <v>285</v>
      </c>
    </row>
    <row r="58" spans="1:23" ht="11.25" customHeight="1">
      <c r="A58" s="212" t="s">
        <v>19</v>
      </c>
      <c r="B58" s="213"/>
      <c r="C58" s="16" t="s">
        <v>173</v>
      </c>
      <c r="D58" s="49"/>
      <c r="E58" s="49"/>
      <c r="F58" s="49">
        <v>8</v>
      </c>
      <c r="G58" s="63"/>
      <c r="H58" s="49">
        <f>SUM(P58:W58)</f>
        <v>227</v>
      </c>
      <c r="I58" s="49">
        <v>12</v>
      </c>
      <c r="J58" s="49">
        <f>K58+L58+N58+O58+I58</f>
        <v>227</v>
      </c>
      <c r="K58" s="49">
        <v>84</v>
      </c>
      <c r="L58" s="49">
        <v>119</v>
      </c>
      <c r="M58" s="49"/>
      <c r="N58" s="49">
        <v>6</v>
      </c>
      <c r="O58" s="49">
        <v>6</v>
      </c>
      <c r="P58" s="49"/>
      <c r="Q58" s="49"/>
      <c r="R58" s="49"/>
      <c r="S58" s="49"/>
      <c r="T58" s="38">
        <v>44</v>
      </c>
      <c r="U58" s="49">
        <v>62</v>
      </c>
      <c r="V58" s="49">
        <v>49</v>
      </c>
      <c r="W58" s="49">
        <v>72</v>
      </c>
    </row>
    <row r="59" spans="1:23" ht="12" customHeight="1">
      <c r="A59" s="212" t="s">
        <v>39</v>
      </c>
      <c r="B59" s="250"/>
      <c r="C59" s="16" t="s">
        <v>172</v>
      </c>
      <c r="D59" s="49"/>
      <c r="E59" s="49"/>
      <c r="F59" s="49">
        <v>6</v>
      </c>
      <c r="G59" s="63"/>
      <c r="H59" s="49">
        <f t="shared" ref="H59:H62" si="18">SUM(P59:W59)</f>
        <v>82</v>
      </c>
      <c r="I59" s="49">
        <v>10</v>
      </c>
      <c r="J59" s="49">
        <f t="shared" ref="J59:J62" si="19">K59+L59+N59+O59+I59</f>
        <v>82</v>
      </c>
      <c r="K59" s="49">
        <v>30</v>
      </c>
      <c r="L59" s="49">
        <v>30</v>
      </c>
      <c r="M59" s="49"/>
      <c r="N59" s="49">
        <v>6</v>
      </c>
      <c r="O59" s="49">
        <v>6</v>
      </c>
      <c r="P59" s="49"/>
      <c r="Q59" s="49"/>
      <c r="R59" s="49"/>
      <c r="S59" s="49"/>
      <c r="T59" s="38">
        <v>42</v>
      </c>
      <c r="U59" s="49">
        <v>40</v>
      </c>
      <c r="V59" s="49"/>
      <c r="W59" s="49"/>
    </row>
    <row r="60" spans="1:23" ht="22.5" customHeight="1">
      <c r="A60" s="212" t="s">
        <v>94</v>
      </c>
      <c r="B60" s="250"/>
      <c r="C60" s="16" t="s">
        <v>171</v>
      </c>
      <c r="D60" s="49"/>
      <c r="E60" s="49"/>
      <c r="F60" s="49">
        <v>7</v>
      </c>
      <c r="G60" s="72" t="s">
        <v>217</v>
      </c>
      <c r="H60" s="49">
        <f t="shared" si="18"/>
        <v>185</v>
      </c>
      <c r="I60" s="49">
        <v>14</v>
      </c>
      <c r="J60" s="49">
        <f t="shared" si="19"/>
        <v>185</v>
      </c>
      <c r="K60" s="49">
        <v>85</v>
      </c>
      <c r="L60" s="49">
        <v>86</v>
      </c>
      <c r="M60" s="49"/>
      <c r="N60" s="49"/>
      <c r="O60" s="49"/>
      <c r="P60" s="49"/>
      <c r="Q60" s="49"/>
      <c r="R60" s="49"/>
      <c r="S60" s="49"/>
      <c r="T60" s="38"/>
      <c r="U60" s="49">
        <v>52</v>
      </c>
      <c r="V60" s="49">
        <v>133</v>
      </c>
      <c r="W60" s="49"/>
    </row>
    <row r="61" spans="1:23" ht="12.75" customHeight="1">
      <c r="A61" s="212" t="s">
        <v>95</v>
      </c>
      <c r="B61" s="250"/>
      <c r="C61" s="16" t="s">
        <v>170</v>
      </c>
      <c r="D61" s="49"/>
      <c r="E61" s="49">
        <v>7</v>
      </c>
      <c r="F61" s="49"/>
      <c r="G61" s="63"/>
      <c r="H61" s="49">
        <f t="shared" si="18"/>
        <v>230</v>
      </c>
      <c r="I61" s="49">
        <v>16</v>
      </c>
      <c r="J61" s="49">
        <f t="shared" si="19"/>
        <v>230</v>
      </c>
      <c r="K61" s="49">
        <v>118</v>
      </c>
      <c r="L61" s="49">
        <v>96</v>
      </c>
      <c r="M61" s="49"/>
      <c r="N61" s="49"/>
      <c r="O61" s="49"/>
      <c r="P61" s="49"/>
      <c r="Q61" s="49"/>
      <c r="R61" s="49"/>
      <c r="S61" s="49"/>
      <c r="T61" s="38">
        <v>64</v>
      </c>
      <c r="U61" s="49">
        <v>74</v>
      </c>
      <c r="V61" s="49">
        <v>92</v>
      </c>
      <c r="W61" s="49"/>
    </row>
    <row r="62" spans="1:23" ht="24" customHeight="1">
      <c r="A62" s="212" t="s">
        <v>115</v>
      </c>
      <c r="B62" s="250"/>
      <c r="C62" s="16" t="s">
        <v>169</v>
      </c>
      <c r="D62" s="49"/>
      <c r="E62" s="49">
        <v>8</v>
      </c>
      <c r="F62" s="49"/>
      <c r="G62" s="63"/>
      <c r="H62" s="49">
        <f t="shared" si="18"/>
        <v>100</v>
      </c>
      <c r="I62" s="49">
        <v>10</v>
      </c>
      <c r="J62" s="49">
        <f t="shared" si="19"/>
        <v>100</v>
      </c>
      <c r="K62" s="49">
        <v>38</v>
      </c>
      <c r="L62" s="49">
        <v>52</v>
      </c>
      <c r="M62" s="49"/>
      <c r="N62" s="49"/>
      <c r="O62" s="49"/>
      <c r="P62" s="49"/>
      <c r="Q62" s="49"/>
      <c r="R62" s="49"/>
      <c r="S62" s="49"/>
      <c r="T62" s="38"/>
      <c r="U62" s="49"/>
      <c r="V62" s="49">
        <v>47</v>
      </c>
      <c r="W62" s="49">
        <v>53</v>
      </c>
    </row>
    <row r="63" spans="1:23" ht="10.5" customHeight="1">
      <c r="A63" s="212" t="s">
        <v>117</v>
      </c>
      <c r="B63" s="250"/>
      <c r="C63" s="16" t="s">
        <v>4</v>
      </c>
      <c r="D63" s="49">
        <v>7</v>
      </c>
      <c r="E63" s="49"/>
      <c r="F63" s="49"/>
      <c r="G63" s="63"/>
      <c r="H63" s="49">
        <f t="shared" ref="H63:H64" si="20">SUM(P63:W63)</f>
        <v>180</v>
      </c>
      <c r="I63" s="49"/>
      <c r="J63" s="49">
        <f t="shared" ref="J63:J65" si="21">SUM(P63:W63)</f>
        <v>180</v>
      </c>
      <c r="K63" s="49"/>
      <c r="L63" s="49"/>
      <c r="M63" s="49">
        <v>180</v>
      </c>
      <c r="N63" s="49"/>
      <c r="O63" s="49"/>
      <c r="P63" s="49"/>
      <c r="Q63" s="49"/>
      <c r="R63" s="49"/>
      <c r="S63" s="49"/>
      <c r="T63" s="38"/>
      <c r="U63" s="49">
        <v>108</v>
      </c>
      <c r="V63" s="49">
        <v>72</v>
      </c>
      <c r="W63" s="49"/>
    </row>
    <row r="64" spans="1:23" ht="11.25" customHeight="1">
      <c r="A64" s="234" t="s">
        <v>116</v>
      </c>
      <c r="B64" s="245"/>
      <c r="C64" s="16" t="s">
        <v>164</v>
      </c>
      <c r="D64" s="49"/>
      <c r="E64" s="49">
        <v>8</v>
      </c>
      <c r="F64" s="49"/>
      <c r="G64" s="63"/>
      <c r="H64" s="49">
        <f t="shared" si="20"/>
        <v>396</v>
      </c>
      <c r="I64" s="49"/>
      <c r="J64" s="49">
        <f t="shared" si="21"/>
        <v>396</v>
      </c>
      <c r="K64" s="49"/>
      <c r="L64" s="49"/>
      <c r="M64" s="49">
        <v>396</v>
      </c>
      <c r="N64" s="49"/>
      <c r="O64" s="49"/>
      <c r="P64" s="49"/>
      <c r="Q64" s="49"/>
      <c r="R64" s="49"/>
      <c r="S64" s="49"/>
      <c r="T64" s="38"/>
      <c r="U64" s="49">
        <v>144</v>
      </c>
      <c r="V64" s="49">
        <v>108</v>
      </c>
      <c r="W64" s="49">
        <v>144</v>
      </c>
    </row>
    <row r="65" spans="1:24" ht="11.25" customHeight="1">
      <c r="A65" s="43"/>
      <c r="B65" s="44"/>
      <c r="C65" s="16" t="s">
        <v>175</v>
      </c>
      <c r="D65" s="49"/>
      <c r="E65" s="49"/>
      <c r="F65" s="49">
        <v>8</v>
      </c>
      <c r="G65" s="63"/>
      <c r="H65" s="49">
        <v>16</v>
      </c>
      <c r="I65" s="49"/>
      <c r="J65" s="49">
        <f t="shared" si="21"/>
        <v>16</v>
      </c>
      <c r="K65" s="49"/>
      <c r="L65" s="49"/>
      <c r="M65" s="49"/>
      <c r="N65" s="49">
        <v>8</v>
      </c>
      <c r="O65" s="49">
        <v>8</v>
      </c>
      <c r="P65" s="49"/>
      <c r="Q65" s="49"/>
      <c r="R65" s="49"/>
      <c r="S65" s="49"/>
      <c r="T65" s="38"/>
      <c r="U65" s="49"/>
      <c r="V65" s="49"/>
      <c r="W65" s="49">
        <v>16</v>
      </c>
    </row>
    <row r="66" spans="1:24" ht="24" customHeight="1">
      <c r="A66" s="234" t="s">
        <v>141</v>
      </c>
      <c r="B66" s="245"/>
      <c r="C66" s="15" t="s">
        <v>168</v>
      </c>
      <c r="D66" s="41">
        <v>1</v>
      </c>
      <c r="E66" s="41">
        <v>1</v>
      </c>
      <c r="F66" s="41">
        <v>2</v>
      </c>
      <c r="G66" s="70" t="s">
        <v>186</v>
      </c>
      <c r="H66" s="41">
        <f>SUM(H67:H70)</f>
        <v>224</v>
      </c>
      <c r="I66" s="41">
        <f t="shared" ref="I66:L66" si="22">I67</f>
        <v>10</v>
      </c>
      <c r="J66" s="41">
        <f>SUM(J67:J70)</f>
        <v>224</v>
      </c>
      <c r="K66" s="41">
        <f t="shared" si="22"/>
        <v>30</v>
      </c>
      <c r="L66" s="41">
        <f t="shared" si="22"/>
        <v>48</v>
      </c>
      <c r="M66" s="41">
        <f>M67+M68+M69</f>
        <v>108</v>
      </c>
      <c r="N66" s="41">
        <f>N67+N70</f>
        <v>14</v>
      </c>
      <c r="O66" s="41">
        <f>O67+O70</f>
        <v>14</v>
      </c>
      <c r="P66" s="41"/>
      <c r="Q66" s="41"/>
      <c r="R66" s="41"/>
      <c r="S66" s="41"/>
      <c r="T66" s="35"/>
      <c r="U66" s="41">
        <f>SUM(U67:U70)</f>
        <v>224</v>
      </c>
      <c r="V66" s="41"/>
      <c r="W66" s="41"/>
    </row>
    <row r="67" spans="1:24" ht="24" customHeight="1">
      <c r="A67" s="251" t="s">
        <v>20</v>
      </c>
      <c r="B67" s="252"/>
      <c r="C67" s="16" t="s">
        <v>167</v>
      </c>
      <c r="D67" s="49"/>
      <c r="E67" s="49"/>
      <c r="F67" s="49">
        <v>6</v>
      </c>
      <c r="G67" s="63"/>
      <c r="H67" s="49">
        <f>SUM(P67:W67)</f>
        <v>100</v>
      </c>
      <c r="I67" s="49">
        <v>10</v>
      </c>
      <c r="J67" s="49">
        <f>K67+L67+N67+O67+I67</f>
        <v>100</v>
      </c>
      <c r="K67" s="49">
        <v>30</v>
      </c>
      <c r="L67" s="49">
        <v>48</v>
      </c>
      <c r="M67" s="49"/>
      <c r="N67" s="49">
        <v>6</v>
      </c>
      <c r="O67" s="49">
        <v>6</v>
      </c>
      <c r="P67" s="49"/>
      <c r="Q67" s="49"/>
      <c r="R67" s="49"/>
      <c r="S67" s="49"/>
      <c r="T67" s="38"/>
      <c r="U67" s="49">
        <v>100</v>
      </c>
      <c r="V67" s="49"/>
      <c r="W67" s="49"/>
    </row>
    <row r="68" spans="1:24" ht="10.5" customHeight="1">
      <c r="A68" s="234" t="s">
        <v>40</v>
      </c>
      <c r="B68" s="245"/>
      <c r="C68" s="16" t="s">
        <v>96</v>
      </c>
      <c r="D68" s="49">
        <v>6</v>
      </c>
      <c r="E68" s="16"/>
      <c r="F68" s="49"/>
      <c r="G68" s="63"/>
      <c r="H68" s="49">
        <f t="shared" ref="H68:H70" si="23">SUM(P68:W68)</f>
        <v>36</v>
      </c>
      <c r="I68" s="49"/>
      <c r="J68" s="49">
        <f t="shared" ref="J68:J70" si="24">SUM(P68:W68)</f>
        <v>36</v>
      </c>
      <c r="K68" s="49"/>
      <c r="L68" s="49"/>
      <c r="M68" s="49">
        <v>36</v>
      </c>
      <c r="N68" s="49"/>
      <c r="O68" s="49"/>
      <c r="P68" s="49"/>
      <c r="Q68" s="49"/>
      <c r="R68" s="49"/>
      <c r="S68" s="49"/>
      <c r="T68" s="38"/>
      <c r="U68" s="49">
        <v>36</v>
      </c>
      <c r="V68" s="49"/>
      <c r="W68" s="49"/>
    </row>
    <row r="69" spans="1:24" ht="10.5" customHeight="1">
      <c r="A69" s="234" t="s">
        <v>21</v>
      </c>
      <c r="B69" s="253"/>
      <c r="C69" s="16" t="s">
        <v>164</v>
      </c>
      <c r="D69" s="49"/>
      <c r="E69" s="29">
        <v>6</v>
      </c>
      <c r="F69" s="49"/>
      <c r="G69" s="63"/>
      <c r="H69" s="49">
        <f t="shared" si="23"/>
        <v>72</v>
      </c>
      <c r="I69" s="49"/>
      <c r="J69" s="49">
        <f t="shared" si="24"/>
        <v>72</v>
      </c>
      <c r="K69" s="49"/>
      <c r="L69" s="49"/>
      <c r="M69" s="49">
        <v>72</v>
      </c>
      <c r="N69" s="49"/>
      <c r="O69" s="49"/>
      <c r="P69" s="49"/>
      <c r="Q69" s="49"/>
      <c r="R69" s="49"/>
      <c r="S69" s="49"/>
      <c r="T69" s="49"/>
      <c r="U69" s="49">
        <v>72</v>
      </c>
      <c r="V69" s="49"/>
      <c r="W69" s="49"/>
    </row>
    <row r="70" spans="1:24" ht="10.5" customHeight="1">
      <c r="A70" s="43"/>
      <c r="B70" s="45"/>
      <c r="C70" s="16" t="s">
        <v>175</v>
      </c>
      <c r="D70" s="49"/>
      <c r="E70" s="49"/>
      <c r="F70" s="49">
        <v>6</v>
      </c>
      <c r="G70" s="63"/>
      <c r="H70" s="49">
        <f t="shared" si="23"/>
        <v>16</v>
      </c>
      <c r="I70" s="49"/>
      <c r="J70" s="49">
        <f t="shared" si="24"/>
        <v>16</v>
      </c>
      <c r="K70" s="49"/>
      <c r="L70" s="49"/>
      <c r="M70" s="49"/>
      <c r="N70" s="49">
        <v>8</v>
      </c>
      <c r="O70" s="49">
        <v>8</v>
      </c>
      <c r="P70" s="49"/>
      <c r="Q70" s="49"/>
      <c r="R70" s="49"/>
      <c r="S70" s="49"/>
      <c r="T70" s="49"/>
      <c r="U70" s="49">
        <v>16</v>
      </c>
      <c r="V70" s="49"/>
      <c r="W70" s="49"/>
    </row>
    <row r="71" spans="1:24" ht="21.75" customHeight="1">
      <c r="A71" s="234" t="s">
        <v>41</v>
      </c>
      <c r="B71" s="254"/>
      <c r="C71" s="15" t="s">
        <v>166</v>
      </c>
      <c r="D71" s="41">
        <v>1</v>
      </c>
      <c r="E71" s="41">
        <v>1</v>
      </c>
      <c r="F71" s="41">
        <v>1</v>
      </c>
      <c r="G71" s="70" t="s">
        <v>187</v>
      </c>
      <c r="H71" s="41">
        <f>SUM(H72:H75)</f>
        <v>173</v>
      </c>
      <c r="I71" s="41">
        <f t="shared" ref="I71" si="25">I72</f>
        <v>10</v>
      </c>
      <c r="J71" s="41">
        <f>SUM(J72:J75)</f>
        <v>173</v>
      </c>
      <c r="K71" s="41">
        <f t="shared" ref="K71:L71" si="26">K72</f>
        <v>36</v>
      </c>
      <c r="L71" s="41">
        <f t="shared" si="26"/>
        <v>39</v>
      </c>
      <c r="M71" s="41">
        <f>SUM(M73:M74)</f>
        <v>72</v>
      </c>
      <c r="N71" s="41">
        <f>N72+N75</f>
        <v>8</v>
      </c>
      <c r="O71" s="41">
        <f>O72+O75</f>
        <v>8</v>
      </c>
      <c r="P71" s="41"/>
      <c r="Q71" s="41"/>
      <c r="R71" s="41"/>
      <c r="S71" s="41"/>
      <c r="T71" s="77">
        <f>T72+T73+T74</f>
        <v>0</v>
      </c>
      <c r="U71" s="41">
        <f>SUM(U72:U75)</f>
        <v>0</v>
      </c>
      <c r="V71" s="41"/>
      <c r="W71" s="41">
        <f>SUM(W72:W75)</f>
        <v>173</v>
      </c>
      <c r="X71" s="53"/>
    </row>
    <row r="72" spans="1:24" ht="24" customHeight="1">
      <c r="A72" s="234" t="s">
        <v>42</v>
      </c>
      <c r="B72" s="253"/>
      <c r="C72" s="16" t="s">
        <v>165</v>
      </c>
      <c r="D72" s="49"/>
      <c r="E72" s="49"/>
      <c r="F72" s="49"/>
      <c r="G72" s="72" t="s">
        <v>219</v>
      </c>
      <c r="H72" s="49">
        <f>SUM(P72:W72)</f>
        <v>85</v>
      </c>
      <c r="I72" s="49">
        <v>10</v>
      </c>
      <c r="J72" s="49">
        <f>K72+L72+N72+O72+I72</f>
        <v>85</v>
      </c>
      <c r="K72" s="49">
        <v>36</v>
      </c>
      <c r="L72" s="49">
        <v>39</v>
      </c>
      <c r="M72" s="49"/>
      <c r="N72" s="49"/>
      <c r="O72" s="49"/>
      <c r="P72" s="49"/>
      <c r="Q72" s="49"/>
      <c r="R72" s="49"/>
      <c r="S72" s="49"/>
      <c r="T72" s="38"/>
      <c r="U72" s="49"/>
      <c r="V72" s="49"/>
      <c r="W72" s="49">
        <v>85</v>
      </c>
    </row>
    <row r="73" spans="1:24" ht="10.5" customHeight="1">
      <c r="A73" s="234" t="s">
        <v>154</v>
      </c>
      <c r="B73" s="253"/>
      <c r="C73" s="16" t="s">
        <v>96</v>
      </c>
      <c r="D73" s="49"/>
      <c r="E73" s="195">
        <v>8</v>
      </c>
      <c r="F73" s="49"/>
      <c r="G73" s="63"/>
      <c r="H73" s="49">
        <f t="shared" ref="H73:H75" si="27">SUM(P73:W73)</f>
        <v>18</v>
      </c>
      <c r="I73" s="49"/>
      <c r="J73" s="49">
        <f t="shared" ref="J73:J74" si="28">SUM(P73:W73)</f>
        <v>18</v>
      </c>
      <c r="K73" s="49"/>
      <c r="L73" s="49"/>
      <c r="M73" s="49">
        <v>18</v>
      </c>
      <c r="N73" s="49"/>
      <c r="O73" s="49"/>
      <c r="P73" s="49"/>
      <c r="Q73" s="49"/>
      <c r="R73" s="49"/>
      <c r="S73" s="49"/>
      <c r="T73" s="50"/>
      <c r="U73" s="49"/>
      <c r="V73" s="49"/>
      <c r="W73" s="49">
        <v>18</v>
      </c>
    </row>
    <row r="74" spans="1:24" ht="10.5" customHeight="1">
      <c r="A74" s="234" t="s">
        <v>118</v>
      </c>
      <c r="B74" s="253"/>
      <c r="C74" s="16" t="s">
        <v>164</v>
      </c>
      <c r="D74" s="49"/>
      <c r="E74" s="196"/>
      <c r="F74" s="49"/>
      <c r="G74" s="63"/>
      <c r="H74" s="49">
        <f t="shared" si="27"/>
        <v>54</v>
      </c>
      <c r="I74" s="49"/>
      <c r="J74" s="49">
        <f t="shared" si="28"/>
        <v>54</v>
      </c>
      <c r="K74" s="49"/>
      <c r="L74" s="49"/>
      <c r="M74" s="49">
        <v>54</v>
      </c>
      <c r="N74" s="49"/>
      <c r="O74" s="49"/>
      <c r="P74" s="49"/>
      <c r="Q74" s="49"/>
      <c r="R74" s="49"/>
      <c r="S74" s="49"/>
      <c r="T74" s="55"/>
      <c r="U74" s="49"/>
      <c r="V74" s="49"/>
      <c r="W74" s="49">
        <v>54</v>
      </c>
    </row>
    <row r="75" spans="1:24" ht="10.5" customHeight="1">
      <c r="A75" s="43"/>
      <c r="B75" s="45"/>
      <c r="C75" s="16" t="s">
        <v>175</v>
      </c>
      <c r="D75" s="49"/>
      <c r="E75" s="49"/>
      <c r="F75" s="49">
        <v>8</v>
      </c>
      <c r="G75" s="63"/>
      <c r="H75" s="49">
        <f t="shared" si="27"/>
        <v>16</v>
      </c>
      <c r="I75" s="49"/>
      <c r="J75" s="49">
        <v>16</v>
      </c>
      <c r="K75" s="49"/>
      <c r="L75" s="49"/>
      <c r="M75" s="49"/>
      <c r="N75" s="49">
        <v>8</v>
      </c>
      <c r="O75" s="49">
        <v>8</v>
      </c>
      <c r="P75" s="49"/>
      <c r="Q75" s="49"/>
      <c r="R75" s="49"/>
      <c r="S75" s="49"/>
      <c r="T75" s="55"/>
      <c r="U75" s="38"/>
      <c r="V75" s="49"/>
      <c r="W75" s="49">
        <v>16</v>
      </c>
    </row>
    <row r="76" spans="1:24" ht="45" customHeight="1">
      <c r="A76" s="234" t="s">
        <v>43</v>
      </c>
      <c r="B76" s="253"/>
      <c r="C76" s="15" t="s">
        <v>218</v>
      </c>
      <c r="D76" s="41">
        <v>0</v>
      </c>
      <c r="E76" s="41">
        <v>2</v>
      </c>
      <c r="F76" s="41">
        <v>3</v>
      </c>
      <c r="G76" s="70" t="s">
        <v>186</v>
      </c>
      <c r="H76" s="41">
        <f>SUM(H77:H81)</f>
        <v>651</v>
      </c>
      <c r="I76" s="41">
        <f>SUM(I77:I81)</f>
        <v>20</v>
      </c>
      <c r="J76" s="41">
        <f>SUM(J77:J81)</f>
        <v>651</v>
      </c>
      <c r="K76" s="41">
        <f>SUM(K77:K81)</f>
        <v>174</v>
      </c>
      <c r="L76" s="145">
        <f>SUM(L77:L81)</f>
        <v>151</v>
      </c>
      <c r="M76" s="41">
        <f>M79+M80</f>
        <v>252</v>
      </c>
      <c r="N76" s="41">
        <f>N77+N78+N81</f>
        <v>30</v>
      </c>
      <c r="O76" s="41">
        <f>O77+O78+O81</f>
        <v>24</v>
      </c>
      <c r="P76" s="41">
        <f t="shared" ref="P76:U76" si="29">SUM(P77:P81)</f>
        <v>0</v>
      </c>
      <c r="Q76" s="41">
        <f t="shared" si="29"/>
        <v>0</v>
      </c>
      <c r="R76" s="41">
        <f t="shared" si="29"/>
        <v>247</v>
      </c>
      <c r="S76" s="41">
        <f t="shared" si="29"/>
        <v>404</v>
      </c>
      <c r="T76" s="41">
        <f t="shared" si="29"/>
        <v>0</v>
      </c>
      <c r="U76" s="41">
        <f t="shared" si="29"/>
        <v>0</v>
      </c>
      <c r="V76" s="41"/>
      <c r="W76" s="41"/>
    </row>
    <row r="77" spans="1:24" ht="11.45" customHeight="1">
      <c r="A77" s="212" t="s">
        <v>44</v>
      </c>
      <c r="B77" s="250"/>
      <c r="C77" s="16" t="s">
        <v>156</v>
      </c>
      <c r="D77" s="49"/>
      <c r="E77" s="49"/>
      <c r="F77" s="49">
        <v>2</v>
      </c>
      <c r="G77" s="63"/>
      <c r="H77" s="49">
        <f>SUM(P77:W77)</f>
        <v>207</v>
      </c>
      <c r="I77" s="49">
        <v>10</v>
      </c>
      <c r="J77" s="49">
        <f>K77+L77+N77+O77+I77</f>
        <v>207</v>
      </c>
      <c r="K77" s="49">
        <v>100</v>
      </c>
      <c r="L77" s="49">
        <v>79</v>
      </c>
      <c r="M77" s="49"/>
      <c r="N77" s="49">
        <v>12</v>
      </c>
      <c r="O77" s="49">
        <v>6</v>
      </c>
      <c r="P77" s="49"/>
      <c r="Q77" s="49"/>
      <c r="R77" s="49">
        <v>85</v>
      </c>
      <c r="S77" s="49">
        <v>122</v>
      </c>
      <c r="T77" s="49"/>
      <c r="U77" s="49"/>
      <c r="V77" s="49"/>
      <c r="W77" s="49"/>
    </row>
    <row r="78" spans="1:24" ht="24" customHeight="1">
      <c r="A78" s="212" t="s">
        <v>98</v>
      </c>
      <c r="B78" s="250"/>
      <c r="C78" s="16" t="s">
        <v>140</v>
      </c>
      <c r="D78" s="49"/>
      <c r="E78" s="49"/>
      <c r="F78" s="49">
        <v>4</v>
      </c>
      <c r="G78" s="63"/>
      <c r="H78" s="49">
        <f t="shared" ref="H78:H81" si="30">SUM(P78:W78)</f>
        <v>168</v>
      </c>
      <c r="I78" s="49">
        <v>10</v>
      </c>
      <c r="J78" s="49">
        <f>K78+L78+N78+O78+I78</f>
        <v>168</v>
      </c>
      <c r="K78" s="49">
        <v>74</v>
      </c>
      <c r="L78" s="49">
        <v>72</v>
      </c>
      <c r="M78" s="49"/>
      <c r="N78" s="49">
        <v>6</v>
      </c>
      <c r="O78" s="49">
        <v>6</v>
      </c>
      <c r="P78" s="49"/>
      <c r="Q78" s="49"/>
      <c r="R78" s="49">
        <v>90</v>
      </c>
      <c r="S78" s="49">
        <v>78</v>
      </c>
      <c r="T78" s="38"/>
      <c r="U78" s="49"/>
      <c r="V78" s="49"/>
      <c r="W78" s="49"/>
    </row>
    <row r="79" spans="1:24" ht="12" customHeight="1">
      <c r="A79" s="212" t="s">
        <v>155</v>
      </c>
      <c r="B79" s="213"/>
      <c r="C79" s="16" t="s">
        <v>4</v>
      </c>
      <c r="D79" s="49"/>
      <c r="E79" s="195">
        <v>4</v>
      </c>
      <c r="F79" s="49"/>
      <c r="G79" s="63"/>
      <c r="H79" s="49">
        <f t="shared" si="30"/>
        <v>144</v>
      </c>
      <c r="I79" s="49"/>
      <c r="J79" s="49">
        <v>144</v>
      </c>
      <c r="K79" s="49"/>
      <c r="L79" s="49"/>
      <c r="M79" s="49">
        <v>144</v>
      </c>
      <c r="N79" s="49"/>
      <c r="O79" s="49"/>
      <c r="P79" s="49"/>
      <c r="Q79" s="49"/>
      <c r="R79" s="49">
        <v>72</v>
      </c>
      <c r="S79" s="49">
        <v>72</v>
      </c>
      <c r="T79" s="38"/>
      <c r="U79" s="49"/>
      <c r="V79" s="49"/>
      <c r="W79" s="49"/>
    </row>
    <row r="80" spans="1:24" ht="10.5" customHeight="1">
      <c r="A80" s="212" t="s">
        <v>139</v>
      </c>
      <c r="B80" s="250"/>
      <c r="C80" s="16" t="s">
        <v>5</v>
      </c>
      <c r="D80" s="49"/>
      <c r="E80" s="196"/>
      <c r="F80" s="49"/>
      <c r="G80" s="63"/>
      <c r="H80" s="49">
        <f t="shared" si="30"/>
        <v>108</v>
      </c>
      <c r="I80" s="49"/>
      <c r="J80" s="49">
        <v>108</v>
      </c>
      <c r="K80" s="49"/>
      <c r="L80" s="49"/>
      <c r="M80" s="49">
        <v>108</v>
      </c>
      <c r="N80" s="49"/>
      <c r="O80" s="49"/>
      <c r="P80" s="49"/>
      <c r="Q80" s="49"/>
      <c r="R80" s="49"/>
      <c r="S80" s="49">
        <v>108</v>
      </c>
      <c r="T80" s="38"/>
      <c r="U80" s="49"/>
      <c r="V80" s="49"/>
      <c r="W80" s="49"/>
    </row>
    <row r="81" spans="1:24" ht="10.5" customHeight="1">
      <c r="A81" s="35"/>
      <c r="B81" s="51"/>
      <c r="C81" s="37" t="s">
        <v>176</v>
      </c>
      <c r="D81" s="39"/>
      <c r="E81" s="39"/>
      <c r="F81" s="39">
        <v>4</v>
      </c>
      <c r="G81" s="63"/>
      <c r="H81" s="49">
        <f t="shared" si="30"/>
        <v>24</v>
      </c>
      <c r="I81" s="49"/>
      <c r="J81" s="49">
        <v>24</v>
      </c>
      <c r="K81" s="49"/>
      <c r="L81" s="49"/>
      <c r="M81" s="49"/>
      <c r="N81" s="49">
        <v>12</v>
      </c>
      <c r="O81" s="49">
        <v>12</v>
      </c>
      <c r="P81" s="49"/>
      <c r="Q81" s="49"/>
      <c r="R81" s="49"/>
      <c r="S81" s="49">
        <v>24</v>
      </c>
      <c r="T81" s="38"/>
      <c r="U81" s="49"/>
      <c r="V81" s="49"/>
      <c r="W81" s="49"/>
    </row>
    <row r="82" spans="1:24" ht="10.5" customHeight="1">
      <c r="A82" s="234" t="s">
        <v>99</v>
      </c>
      <c r="B82" s="245"/>
      <c r="C82" s="15" t="s">
        <v>177</v>
      </c>
      <c r="D82" s="36"/>
      <c r="E82" s="76">
        <v>8</v>
      </c>
      <c r="F82" s="36"/>
      <c r="G82" s="63"/>
      <c r="H82" s="41">
        <v>144</v>
      </c>
      <c r="I82" s="41"/>
      <c r="J82" s="41">
        <v>144</v>
      </c>
      <c r="K82" s="41"/>
      <c r="L82" s="41"/>
      <c r="M82" s="41">
        <v>144</v>
      </c>
      <c r="N82" s="41"/>
      <c r="O82" s="41"/>
      <c r="P82" s="41"/>
      <c r="Q82" s="41"/>
      <c r="R82" s="41"/>
      <c r="S82" s="41"/>
      <c r="T82" s="35"/>
      <c r="U82" s="41"/>
      <c r="V82" s="41"/>
      <c r="W82" s="41">
        <v>144</v>
      </c>
    </row>
    <row r="83" spans="1:24" s="82" customFormat="1" ht="10.5" customHeight="1">
      <c r="A83" s="212"/>
      <c r="B83" s="284"/>
      <c r="C83" s="46" t="s">
        <v>178</v>
      </c>
      <c r="D83" s="75"/>
      <c r="E83" s="75"/>
      <c r="F83" s="75"/>
      <c r="G83" s="70" t="s">
        <v>185</v>
      </c>
      <c r="H83" s="77">
        <f>H11+H26+H34+H38+H56+H82</f>
        <v>6354</v>
      </c>
      <c r="I83" s="84"/>
      <c r="J83" s="84">
        <f>J11+J26+J34+J38+J56+J82</f>
        <v>5652</v>
      </c>
      <c r="K83" s="77"/>
      <c r="L83" s="77"/>
      <c r="M83" s="77">
        <f>M82+M56</f>
        <v>1152</v>
      </c>
      <c r="N83" s="77"/>
      <c r="O83" s="77"/>
      <c r="P83" s="76"/>
      <c r="Q83" s="77"/>
      <c r="R83" s="77"/>
      <c r="S83" s="77"/>
      <c r="T83" s="74"/>
      <c r="U83" s="77"/>
      <c r="V83" s="77"/>
      <c r="W83" s="77">
        <f>SUM(W82+W55+W38+W34+W26+W11)</f>
        <v>648</v>
      </c>
    </row>
    <row r="84" spans="1:24" ht="31.5" customHeight="1">
      <c r="A84" s="197" t="s">
        <v>22</v>
      </c>
      <c r="B84" s="197"/>
      <c r="C84" s="26" t="s">
        <v>179</v>
      </c>
      <c r="D84" s="41"/>
      <c r="E84" s="41"/>
      <c r="F84" s="41"/>
      <c r="G84" s="70"/>
      <c r="H84" s="70" t="s">
        <v>182</v>
      </c>
      <c r="I84" s="70"/>
      <c r="J84" s="70" t="s">
        <v>182</v>
      </c>
      <c r="K84" s="49"/>
      <c r="L84" s="49"/>
      <c r="M84" s="49"/>
      <c r="N84" s="49"/>
      <c r="O84" s="49"/>
      <c r="P84" s="42"/>
      <c r="Q84" s="41"/>
      <c r="R84" s="41"/>
      <c r="S84" s="41"/>
      <c r="T84" s="47"/>
      <c r="U84" s="41"/>
      <c r="V84" s="41"/>
      <c r="W84" s="49">
        <v>216</v>
      </c>
    </row>
    <row r="85" spans="1:24" ht="15.75" customHeight="1">
      <c r="A85" s="197"/>
      <c r="B85" s="197"/>
      <c r="C85" s="15" t="s">
        <v>100</v>
      </c>
      <c r="D85" s="41"/>
      <c r="E85" s="41"/>
      <c r="F85" s="41"/>
      <c r="G85" s="70" t="s">
        <v>185</v>
      </c>
      <c r="H85" s="30">
        <f>H83+H84</f>
        <v>6570</v>
      </c>
      <c r="I85" s="30">
        <f>I11+I26+I34+I38+I55</f>
        <v>1016</v>
      </c>
      <c r="J85" s="30">
        <f>J84+J83</f>
        <v>5868</v>
      </c>
      <c r="K85" s="30">
        <f t="shared" ref="K85:V85" si="31">K11+K26+K34+K38+K55</f>
        <v>1637</v>
      </c>
      <c r="L85" s="30">
        <f t="shared" si="31"/>
        <v>2303</v>
      </c>
      <c r="M85" s="30">
        <f t="shared" si="31"/>
        <v>1008</v>
      </c>
      <c r="N85" s="30">
        <f t="shared" si="31"/>
        <v>126</v>
      </c>
      <c r="O85" s="30">
        <f t="shared" si="31"/>
        <v>120</v>
      </c>
      <c r="P85" s="41">
        <f t="shared" si="31"/>
        <v>612</v>
      </c>
      <c r="Q85" s="41">
        <f t="shared" si="31"/>
        <v>782</v>
      </c>
      <c r="R85" s="41">
        <f t="shared" si="31"/>
        <v>630</v>
      </c>
      <c r="S85" s="41">
        <f t="shared" si="31"/>
        <v>846</v>
      </c>
      <c r="T85" s="35">
        <f t="shared" si="31"/>
        <v>612</v>
      </c>
      <c r="U85" s="41">
        <f t="shared" si="31"/>
        <v>900</v>
      </c>
      <c r="V85" s="41">
        <f t="shared" si="31"/>
        <v>612</v>
      </c>
      <c r="W85" s="41">
        <f>W11+W26+W34+W38+W55+W82+W84</f>
        <v>864</v>
      </c>
      <c r="X85" s="31"/>
    </row>
    <row r="86" spans="1:24" ht="15" customHeight="1">
      <c r="A86" s="48"/>
      <c r="B86" s="275" t="s">
        <v>216</v>
      </c>
      <c r="C86" s="276"/>
      <c r="D86" s="276"/>
      <c r="E86" s="276"/>
      <c r="F86" s="276"/>
      <c r="G86" s="276"/>
      <c r="H86" s="276"/>
      <c r="I86" s="277"/>
      <c r="J86" s="272" t="s">
        <v>9</v>
      </c>
      <c r="K86" s="257" t="s">
        <v>23</v>
      </c>
      <c r="L86" s="258"/>
      <c r="M86" s="258"/>
      <c r="N86" s="258"/>
      <c r="O86" s="259"/>
      <c r="P86" s="28">
        <v>612</v>
      </c>
      <c r="Q86" s="28">
        <v>864</v>
      </c>
      <c r="R86" s="28">
        <v>540</v>
      </c>
      <c r="S86" s="28">
        <v>684</v>
      </c>
      <c r="T86" s="149">
        <v>612</v>
      </c>
      <c r="U86" s="149">
        <f>U85-U87-U88</f>
        <v>540</v>
      </c>
      <c r="V86" s="150">
        <f>V85-V87-V88</f>
        <v>432</v>
      </c>
      <c r="W86" s="150">
        <f>W85-W87-W88-W82-W84</f>
        <v>288</v>
      </c>
    </row>
    <row r="87" spans="1:24" ht="13.5" customHeight="1">
      <c r="A87" s="32"/>
      <c r="B87" s="278"/>
      <c r="C87" s="279"/>
      <c r="D87" s="279"/>
      <c r="E87" s="279"/>
      <c r="F87" s="279"/>
      <c r="G87" s="279"/>
      <c r="H87" s="279"/>
      <c r="I87" s="280"/>
      <c r="J87" s="273"/>
      <c r="K87" s="260" t="s">
        <v>24</v>
      </c>
      <c r="L87" s="261"/>
      <c r="M87" s="261"/>
      <c r="N87" s="261"/>
      <c r="O87" s="262"/>
      <c r="P87" s="16">
        <f t="shared" ref="P87:T88" si="32">P63+P68+P73+P79</f>
        <v>0</v>
      </c>
      <c r="Q87" s="16">
        <f t="shared" si="32"/>
        <v>0</v>
      </c>
      <c r="R87" s="16">
        <f t="shared" si="32"/>
        <v>72</v>
      </c>
      <c r="S87" s="16">
        <f t="shared" si="32"/>
        <v>72</v>
      </c>
      <c r="T87" s="151">
        <f t="shared" si="32"/>
        <v>0</v>
      </c>
      <c r="U87" s="16">
        <v>144</v>
      </c>
      <c r="V87" s="16">
        <f>V63+V68+V73+V79</f>
        <v>72</v>
      </c>
      <c r="W87" s="16">
        <f>W63+W68+W73+W79</f>
        <v>18</v>
      </c>
      <c r="X87" s="33"/>
    </row>
    <row r="88" spans="1:24" ht="19.5" customHeight="1">
      <c r="A88" s="32"/>
      <c r="B88" s="281"/>
      <c r="C88" s="282"/>
      <c r="D88" s="282"/>
      <c r="E88" s="282"/>
      <c r="F88" s="282"/>
      <c r="G88" s="282"/>
      <c r="H88" s="282"/>
      <c r="I88" s="283"/>
      <c r="J88" s="274"/>
      <c r="K88" s="260" t="s">
        <v>183</v>
      </c>
      <c r="L88" s="261"/>
      <c r="M88" s="261"/>
      <c r="N88" s="261"/>
      <c r="O88" s="262"/>
      <c r="P88" s="16">
        <f t="shared" si="32"/>
        <v>0</v>
      </c>
      <c r="Q88" s="16">
        <f t="shared" si="32"/>
        <v>0</v>
      </c>
      <c r="R88" s="16">
        <f t="shared" si="32"/>
        <v>0</v>
      </c>
      <c r="S88" s="16">
        <f t="shared" si="32"/>
        <v>108</v>
      </c>
      <c r="T88" s="151">
        <f t="shared" si="32"/>
        <v>0</v>
      </c>
      <c r="U88" s="16">
        <v>216</v>
      </c>
      <c r="V88" s="16">
        <v>108</v>
      </c>
      <c r="W88" s="16">
        <f>W64+W69+W74+W80</f>
        <v>198</v>
      </c>
      <c r="X88" s="33"/>
    </row>
    <row r="89" spans="1:24" ht="12" customHeight="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57" t="s">
        <v>25</v>
      </c>
      <c r="L89" s="258"/>
      <c r="M89" s="258"/>
      <c r="N89" s="258"/>
      <c r="O89" s="259"/>
      <c r="P89" s="152">
        <v>0</v>
      </c>
      <c r="Q89" s="153">
        <v>4</v>
      </c>
      <c r="R89" s="153">
        <v>1</v>
      </c>
      <c r="S89" s="153">
        <v>7</v>
      </c>
      <c r="T89" s="154">
        <v>2</v>
      </c>
      <c r="U89" s="154">
        <v>4</v>
      </c>
      <c r="V89" s="16">
        <v>1</v>
      </c>
      <c r="W89" s="16">
        <v>4</v>
      </c>
    </row>
    <row r="90" spans="1:24" ht="12" customHeight="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60" t="s">
        <v>184</v>
      </c>
      <c r="L90" s="261"/>
      <c r="M90" s="261"/>
      <c r="N90" s="261"/>
      <c r="O90" s="262"/>
      <c r="P90" s="16">
        <v>1</v>
      </c>
      <c r="Q90" s="16">
        <v>6</v>
      </c>
      <c r="R90" s="16">
        <v>3</v>
      </c>
      <c r="S90" s="16">
        <v>6</v>
      </c>
      <c r="T90" s="151">
        <v>2</v>
      </c>
      <c r="U90" s="151">
        <v>4</v>
      </c>
      <c r="V90" s="16">
        <v>1</v>
      </c>
      <c r="W90" s="16">
        <v>4</v>
      </c>
    </row>
    <row r="91" spans="1:24" ht="12" customHeight="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63" t="s">
        <v>26</v>
      </c>
      <c r="L91" s="264"/>
      <c r="M91" s="264"/>
      <c r="N91" s="264"/>
      <c r="O91" s="265"/>
      <c r="P91" s="153">
        <v>1</v>
      </c>
      <c r="Q91" s="153">
        <v>0</v>
      </c>
      <c r="R91" s="153">
        <v>0</v>
      </c>
      <c r="S91" s="153">
        <v>2</v>
      </c>
      <c r="T91" s="154">
        <v>2</v>
      </c>
      <c r="U91" s="154">
        <v>2</v>
      </c>
      <c r="V91" s="16">
        <v>3</v>
      </c>
      <c r="W91" s="16">
        <v>1</v>
      </c>
    </row>
    <row r="93" spans="1:24">
      <c r="C93" s="34"/>
      <c r="D93" s="34"/>
      <c r="E93" s="34"/>
      <c r="F93" s="34"/>
    </row>
  </sheetData>
  <mergeCells count="122">
    <mergeCell ref="E79:E80"/>
    <mergeCell ref="K89:O89"/>
    <mergeCell ref="K90:O90"/>
    <mergeCell ref="K91:O91"/>
    <mergeCell ref="D3:G3"/>
    <mergeCell ref="D4:D9"/>
    <mergeCell ref="E4:E9"/>
    <mergeCell ref="F4:F9"/>
    <mergeCell ref="G4:G9"/>
    <mergeCell ref="J86:J88"/>
    <mergeCell ref="B86:I88"/>
    <mergeCell ref="A74:B74"/>
    <mergeCell ref="K86:O86"/>
    <mergeCell ref="K87:O87"/>
    <mergeCell ref="K88:O88"/>
    <mergeCell ref="A69:B69"/>
    <mergeCell ref="A82:B82"/>
    <mergeCell ref="A83:B83"/>
    <mergeCell ref="A85:B85"/>
    <mergeCell ref="A78:B78"/>
    <mergeCell ref="A79:B79"/>
    <mergeCell ref="A66:B66"/>
    <mergeCell ref="A72:B72"/>
    <mergeCell ref="A62:B62"/>
    <mergeCell ref="A49:B49"/>
    <mergeCell ref="A84:B84"/>
    <mergeCell ref="A67:B67"/>
    <mergeCell ref="A68:B68"/>
    <mergeCell ref="A59:B59"/>
    <mergeCell ref="A63:B63"/>
    <mergeCell ref="A76:B76"/>
    <mergeCell ref="A77:B77"/>
    <mergeCell ref="A80:B80"/>
    <mergeCell ref="A73:B73"/>
    <mergeCell ref="A71:B71"/>
    <mergeCell ref="A60:B60"/>
    <mergeCell ref="A61:B61"/>
    <mergeCell ref="A52:B52"/>
    <mergeCell ref="A53:B53"/>
    <mergeCell ref="A50:B50"/>
    <mergeCell ref="A64:B64"/>
    <mergeCell ref="A56:B56"/>
    <mergeCell ref="A57:B57"/>
    <mergeCell ref="A55:B55"/>
    <mergeCell ref="A51:B51"/>
    <mergeCell ref="A58:B58"/>
    <mergeCell ref="A54:B54"/>
    <mergeCell ref="A38:B38"/>
    <mergeCell ref="A47:B47"/>
    <mergeCell ref="A43:B43"/>
    <mergeCell ref="A41:B41"/>
    <mergeCell ref="A40:B40"/>
    <mergeCell ref="A37:B37"/>
    <mergeCell ref="A46:B46"/>
    <mergeCell ref="A39:B39"/>
    <mergeCell ref="A48:B48"/>
    <mergeCell ref="A44:B44"/>
    <mergeCell ref="A42:B42"/>
    <mergeCell ref="A45:B45"/>
    <mergeCell ref="A34:B34"/>
    <mergeCell ref="A35:B35"/>
    <mergeCell ref="A24:B24"/>
    <mergeCell ref="A36:B36"/>
    <mergeCell ref="A12:B12"/>
    <mergeCell ref="A13:B13"/>
    <mergeCell ref="C3:C9"/>
    <mergeCell ref="A11:B11"/>
    <mergeCell ref="A22:B22"/>
    <mergeCell ref="A28:B28"/>
    <mergeCell ref="A15:B15"/>
    <mergeCell ref="A27:B27"/>
    <mergeCell ref="A19:B19"/>
    <mergeCell ref="A23:B23"/>
    <mergeCell ref="A14:B14"/>
    <mergeCell ref="A1:W2"/>
    <mergeCell ref="A26:B26"/>
    <mergeCell ref="A33:B33"/>
    <mergeCell ref="A29:B29"/>
    <mergeCell ref="A30:B30"/>
    <mergeCell ref="A31:B31"/>
    <mergeCell ref="A32:B32"/>
    <mergeCell ref="U5:U6"/>
    <mergeCell ref="L6:L9"/>
    <mergeCell ref="T5:T6"/>
    <mergeCell ref="A21:B21"/>
    <mergeCell ref="A25:B25"/>
    <mergeCell ref="U7:U9"/>
    <mergeCell ref="J4:O4"/>
    <mergeCell ref="H3:O3"/>
    <mergeCell ref="H4:H9"/>
    <mergeCell ref="I4:I9"/>
    <mergeCell ref="K6:K9"/>
    <mergeCell ref="T4:U4"/>
    <mergeCell ref="P4:Q4"/>
    <mergeCell ref="R4:S4"/>
    <mergeCell ref="P7:P9"/>
    <mergeCell ref="V7:V9"/>
    <mergeCell ref="A20:B20"/>
    <mergeCell ref="E73:E74"/>
    <mergeCell ref="Q5:Q6"/>
    <mergeCell ref="R5:R6"/>
    <mergeCell ref="S5:S6"/>
    <mergeCell ref="A16:B16"/>
    <mergeCell ref="A18:B18"/>
    <mergeCell ref="A3:B9"/>
    <mergeCell ref="P3:W3"/>
    <mergeCell ref="V4:W4"/>
    <mergeCell ref="Q7:Q9"/>
    <mergeCell ref="R7:R9"/>
    <mergeCell ref="K5:L5"/>
    <mergeCell ref="J5:J9"/>
    <mergeCell ref="M5:M9"/>
    <mergeCell ref="N5:N9"/>
    <mergeCell ref="O5:O9"/>
    <mergeCell ref="A10:B10"/>
    <mergeCell ref="T7:T9"/>
    <mergeCell ref="S7:S9"/>
    <mergeCell ref="P5:P6"/>
    <mergeCell ref="W7:W9"/>
    <mergeCell ref="V5:V6"/>
    <mergeCell ref="W5:W6"/>
    <mergeCell ref="A17:B17"/>
  </mergeCells>
  <pageMargins left="0.19685039370078741" right="0" top="0.39370078740157483" bottom="0" header="0.31496062992125984" footer="0.31496062992125984"/>
  <pageSetup paperSize="9" scale="79" orientation="landscape" r:id="rId1"/>
  <rowBreaks count="1" manualBreakCount="1">
    <brk id="47" max="2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8"/>
  <sheetViews>
    <sheetView workbookViewId="0">
      <selection activeCell="J12" sqref="J12"/>
    </sheetView>
  </sheetViews>
  <sheetFormatPr defaultRowHeight="15"/>
  <cols>
    <col min="4" max="4" width="7.85546875" customWidth="1"/>
    <col min="6" max="6" width="9.140625" customWidth="1"/>
    <col min="8" max="8" width="11.7109375" customWidth="1"/>
    <col min="12" max="12" width="10.28515625" customWidth="1"/>
    <col min="13" max="13" width="9.140625" customWidth="1"/>
  </cols>
  <sheetData>
    <row r="1" spans="1:14" ht="18.75">
      <c r="A1" s="3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66.599999999999994" customHeight="1">
      <c r="A2" s="4" t="s">
        <v>2</v>
      </c>
      <c r="B2" s="292" t="s">
        <v>3</v>
      </c>
      <c r="C2" s="293"/>
      <c r="D2" s="293"/>
      <c r="E2" s="292" t="s">
        <v>4</v>
      </c>
      <c r="F2" s="292"/>
      <c r="G2" s="292" t="s">
        <v>5</v>
      </c>
      <c r="H2" s="292"/>
      <c r="I2" s="292" t="s">
        <v>6</v>
      </c>
      <c r="J2" s="292"/>
      <c r="K2" s="292" t="s">
        <v>7</v>
      </c>
      <c r="L2" s="292"/>
      <c r="M2" s="158" t="s">
        <v>8</v>
      </c>
      <c r="N2" s="4" t="s">
        <v>9</v>
      </c>
    </row>
    <row r="3" spans="1:14">
      <c r="A3" s="78">
        <v>1</v>
      </c>
      <c r="B3" s="294">
        <v>2</v>
      </c>
      <c r="C3" s="294"/>
      <c r="D3" s="294"/>
      <c r="E3" s="294">
        <v>3</v>
      </c>
      <c r="F3" s="294"/>
      <c r="G3" s="294">
        <v>4</v>
      </c>
      <c r="H3" s="294"/>
      <c r="I3" s="294">
        <v>5</v>
      </c>
      <c r="J3" s="294"/>
      <c r="K3" s="294">
        <v>6</v>
      </c>
      <c r="L3" s="294"/>
      <c r="M3" s="78">
        <v>7</v>
      </c>
      <c r="N3" s="78">
        <v>8</v>
      </c>
    </row>
    <row r="4" spans="1:14" ht="18.75">
      <c r="A4" s="79" t="s">
        <v>10</v>
      </c>
      <c r="B4" s="291">
        <v>41</v>
      </c>
      <c r="C4" s="291"/>
      <c r="D4" s="291"/>
      <c r="E4" s="291"/>
      <c r="F4" s="291"/>
      <c r="G4" s="291"/>
      <c r="H4" s="291"/>
      <c r="I4" s="291"/>
      <c r="J4" s="291"/>
      <c r="K4" s="291"/>
      <c r="L4" s="291"/>
      <c r="M4" s="81">
        <v>11</v>
      </c>
      <c r="N4" s="81">
        <f>SUM(B4:M4)</f>
        <v>52</v>
      </c>
    </row>
    <row r="5" spans="1:14" ht="18.75">
      <c r="A5" s="79" t="s">
        <v>11</v>
      </c>
      <c r="B5" s="291">
        <v>35</v>
      </c>
      <c r="C5" s="291"/>
      <c r="D5" s="291"/>
      <c r="E5" s="291">
        <v>2</v>
      </c>
      <c r="F5" s="291"/>
      <c r="G5" s="291">
        <v>4</v>
      </c>
      <c r="H5" s="291"/>
      <c r="I5" s="291"/>
      <c r="J5" s="291"/>
      <c r="K5" s="291"/>
      <c r="L5" s="291"/>
      <c r="M5" s="81">
        <v>11</v>
      </c>
      <c r="N5" s="81">
        <f>SUM(B5:M5)</f>
        <v>52</v>
      </c>
    </row>
    <row r="6" spans="1:14" ht="18.75">
      <c r="A6" s="79" t="s">
        <v>27</v>
      </c>
      <c r="B6" s="287">
        <v>34</v>
      </c>
      <c r="C6" s="288"/>
      <c r="D6" s="288"/>
      <c r="E6" s="287">
        <v>4</v>
      </c>
      <c r="F6" s="288"/>
      <c r="G6" s="287">
        <v>4</v>
      </c>
      <c r="H6" s="288"/>
      <c r="I6" s="287"/>
      <c r="J6" s="288"/>
      <c r="K6" s="287"/>
      <c r="L6" s="288"/>
      <c r="M6" s="79">
        <v>10</v>
      </c>
      <c r="N6" s="79">
        <f>SUM(B6:M6)</f>
        <v>52</v>
      </c>
    </row>
    <row r="7" spans="1:14" ht="18.75">
      <c r="A7" s="79" t="s">
        <v>50</v>
      </c>
      <c r="B7" s="289">
        <v>18</v>
      </c>
      <c r="C7" s="290"/>
      <c r="D7" s="290"/>
      <c r="E7" s="287"/>
      <c r="F7" s="288"/>
      <c r="G7" s="287">
        <v>17</v>
      </c>
      <c r="H7" s="288"/>
      <c r="I7" s="287"/>
      <c r="J7" s="288"/>
      <c r="K7" s="287">
        <v>6</v>
      </c>
      <c r="L7" s="288"/>
      <c r="M7" s="79">
        <v>2</v>
      </c>
      <c r="N7" s="79">
        <v>43</v>
      </c>
    </row>
    <row r="8" spans="1:14" ht="18.75">
      <c r="A8" s="80" t="s">
        <v>9</v>
      </c>
      <c r="B8" s="285">
        <f>SUM(B4:D7)</f>
        <v>128</v>
      </c>
      <c r="C8" s="286"/>
      <c r="D8" s="286"/>
      <c r="E8" s="285">
        <f>SUM(E5:F7)</f>
        <v>6</v>
      </c>
      <c r="F8" s="286"/>
      <c r="G8" s="285">
        <f>SUM(G5:H7)</f>
        <v>25</v>
      </c>
      <c r="H8" s="286"/>
      <c r="I8" s="285">
        <v>0</v>
      </c>
      <c r="J8" s="286"/>
      <c r="K8" s="285">
        <v>6</v>
      </c>
      <c r="L8" s="286"/>
      <c r="M8" s="80">
        <v>34</v>
      </c>
      <c r="N8" s="80">
        <v>199</v>
      </c>
    </row>
  </sheetData>
  <mergeCells count="35">
    <mergeCell ref="B3:D3"/>
    <mergeCell ref="E3:F3"/>
    <mergeCell ref="G3:H3"/>
    <mergeCell ref="I3:J3"/>
    <mergeCell ref="K3:L3"/>
    <mergeCell ref="B2:D2"/>
    <mergeCell ref="E2:F2"/>
    <mergeCell ref="G2:H2"/>
    <mergeCell ref="I2:J2"/>
    <mergeCell ref="K2:L2"/>
    <mergeCell ref="B5:D5"/>
    <mergeCell ref="E5:F5"/>
    <mergeCell ref="G5:H5"/>
    <mergeCell ref="I5:J5"/>
    <mergeCell ref="K5:L5"/>
    <mergeCell ref="B4:D4"/>
    <mergeCell ref="E4:F4"/>
    <mergeCell ref="G4:H4"/>
    <mergeCell ref="I4:J4"/>
    <mergeCell ref="K4:L4"/>
    <mergeCell ref="B7:D7"/>
    <mergeCell ref="E7:F7"/>
    <mergeCell ref="G7:H7"/>
    <mergeCell ref="I7:J7"/>
    <mergeCell ref="K7:L7"/>
    <mergeCell ref="B6:D6"/>
    <mergeCell ref="E6:F6"/>
    <mergeCell ref="G6:H6"/>
    <mergeCell ref="I6:J6"/>
    <mergeCell ref="K6:L6"/>
    <mergeCell ref="B8:D8"/>
    <mergeCell ref="E8:F8"/>
    <mergeCell ref="G8:H8"/>
    <mergeCell ref="I8:J8"/>
    <mergeCell ref="K8:L8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A13"/>
  <sheetViews>
    <sheetView view="pageBreakPreview" topLeftCell="O1" zoomScale="60" workbookViewId="0">
      <selection activeCell="AN12" sqref="AN12"/>
    </sheetView>
  </sheetViews>
  <sheetFormatPr defaultRowHeight="15"/>
  <sheetData>
    <row r="1" spans="1:53" ht="19.5" thickBot="1">
      <c r="A1" s="305" t="s">
        <v>188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5"/>
      <c r="AC1" s="305"/>
      <c r="AD1" s="305"/>
      <c r="AE1" s="305"/>
      <c r="AF1" s="305"/>
      <c r="AG1" s="305"/>
      <c r="AH1" s="305"/>
      <c r="AI1" s="305"/>
      <c r="AJ1" s="305"/>
      <c r="AK1" s="305"/>
      <c r="AL1" s="305"/>
      <c r="AM1" s="305"/>
      <c r="AN1" s="305"/>
      <c r="AO1" s="305"/>
      <c r="AP1" s="305"/>
      <c r="AQ1" s="305"/>
      <c r="AR1" s="305"/>
      <c r="AS1" s="305"/>
      <c r="AT1" s="305"/>
      <c r="AU1" s="305"/>
      <c r="AV1" s="305"/>
      <c r="AW1" s="305"/>
      <c r="AX1" s="305"/>
      <c r="AY1" s="305"/>
      <c r="AZ1" s="305"/>
      <c r="BA1" s="306"/>
    </row>
    <row r="2" spans="1:53" ht="16.5" thickBot="1">
      <c r="A2" s="307" t="s">
        <v>189</v>
      </c>
      <c r="B2" s="304" t="s">
        <v>190</v>
      </c>
      <c r="C2" s="310"/>
      <c r="D2" s="310"/>
      <c r="E2" s="311"/>
      <c r="F2" s="312" t="s">
        <v>191</v>
      </c>
      <c r="G2" s="298"/>
      <c r="H2" s="298"/>
      <c r="I2" s="313"/>
      <c r="J2" s="313"/>
      <c r="K2" s="301" t="s">
        <v>192</v>
      </c>
      <c r="L2" s="302"/>
      <c r="M2" s="302"/>
      <c r="N2" s="302"/>
      <c r="O2" s="301" t="s">
        <v>193</v>
      </c>
      <c r="P2" s="302"/>
      <c r="Q2" s="302"/>
      <c r="R2" s="303"/>
      <c r="S2" s="301" t="s">
        <v>194</v>
      </c>
      <c r="T2" s="302"/>
      <c r="U2" s="302"/>
      <c r="V2" s="302"/>
      <c r="W2" s="303"/>
      <c r="X2" s="312" t="s">
        <v>195</v>
      </c>
      <c r="Y2" s="298"/>
      <c r="Z2" s="298"/>
      <c r="AA2" s="313"/>
      <c r="AB2" s="314" t="s">
        <v>196</v>
      </c>
      <c r="AC2" s="300"/>
      <c r="AD2" s="300"/>
      <c r="AE2" s="300"/>
      <c r="AF2" s="301" t="s">
        <v>197</v>
      </c>
      <c r="AG2" s="302"/>
      <c r="AH2" s="302"/>
      <c r="AI2" s="302"/>
      <c r="AJ2" s="303"/>
      <c r="AK2" s="297" t="s">
        <v>198</v>
      </c>
      <c r="AL2" s="298"/>
      <c r="AM2" s="298"/>
      <c r="AN2" s="299"/>
      <c r="AO2" s="300" t="s">
        <v>199</v>
      </c>
      <c r="AP2" s="300"/>
      <c r="AQ2" s="300"/>
      <c r="AR2" s="300"/>
      <c r="AS2" s="301" t="s">
        <v>200</v>
      </c>
      <c r="AT2" s="302"/>
      <c r="AU2" s="302"/>
      <c r="AV2" s="302"/>
      <c r="AW2" s="303"/>
      <c r="AX2" s="302" t="s">
        <v>201</v>
      </c>
      <c r="AY2" s="302"/>
      <c r="AZ2" s="302"/>
      <c r="BA2" s="304"/>
    </row>
    <row r="3" spans="1:53" ht="16.5" thickBot="1">
      <c r="A3" s="308"/>
      <c r="B3" s="85">
        <v>1</v>
      </c>
      <c r="C3" s="85">
        <v>2</v>
      </c>
      <c r="D3" s="85">
        <v>3</v>
      </c>
      <c r="E3" s="85">
        <v>4</v>
      </c>
      <c r="F3" s="86">
        <v>5</v>
      </c>
      <c r="G3" s="85">
        <v>6</v>
      </c>
      <c r="H3" s="85">
        <v>7</v>
      </c>
      <c r="I3" s="85">
        <v>8</v>
      </c>
      <c r="J3" s="85">
        <v>9</v>
      </c>
      <c r="K3" s="86">
        <v>10</v>
      </c>
      <c r="L3" s="85">
        <v>11</v>
      </c>
      <c r="M3" s="85">
        <v>12</v>
      </c>
      <c r="N3" s="85">
        <v>13</v>
      </c>
      <c r="O3" s="85">
        <v>14</v>
      </c>
      <c r="P3" s="85">
        <v>15</v>
      </c>
      <c r="Q3" s="85">
        <v>16</v>
      </c>
      <c r="R3" s="85">
        <v>17</v>
      </c>
      <c r="S3" s="85">
        <v>18</v>
      </c>
      <c r="T3" s="87">
        <v>19</v>
      </c>
      <c r="U3" s="87">
        <v>20</v>
      </c>
      <c r="V3" s="85">
        <v>21</v>
      </c>
      <c r="W3" s="85">
        <v>22</v>
      </c>
      <c r="X3" s="85">
        <v>23</v>
      </c>
      <c r="Y3" s="85">
        <v>24</v>
      </c>
      <c r="Z3" s="85">
        <v>25</v>
      </c>
      <c r="AA3" s="85">
        <v>26</v>
      </c>
      <c r="AB3" s="85">
        <v>27</v>
      </c>
      <c r="AC3" s="85">
        <v>28</v>
      </c>
      <c r="AD3" s="85">
        <v>29</v>
      </c>
      <c r="AE3" s="85">
        <v>30</v>
      </c>
      <c r="AF3" s="85">
        <v>31</v>
      </c>
      <c r="AG3" s="85">
        <v>32</v>
      </c>
      <c r="AH3" s="85">
        <v>33</v>
      </c>
      <c r="AI3" s="85">
        <v>34</v>
      </c>
      <c r="AJ3" s="85">
        <v>35</v>
      </c>
      <c r="AK3" s="85">
        <v>36</v>
      </c>
      <c r="AL3" s="85">
        <v>37</v>
      </c>
      <c r="AM3" s="85">
        <v>38</v>
      </c>
      <c r="AN3" s="85">
        <v>39</v>
      </c>
      <c r="AO3" s="85">
        <v>40</v>
      </c>
      <c r="AP3" s="85">
        <v>41</v>
      </c>
      <c r="AQ3" s="85">
        <v>42</v>
      </c>
      <c r="AR3" s="85">
        <v>43</v>
      </c>
      <c r="AS3" s="85">
        <v>44</v>
      </c>
      <c r="AT3" s="87">
        <v>45</v>
      </c>
      <c r="AU3" s="85">
        <v>46</v>
      </c>
      <c r="AV3" s="85">
        <v>47</v>
      </c>
      <c r="AW3" s="85">
        <v>48</v>
      </c>
      <c r="AX3" s="85">
        <v>49</v>
      </c>
      <c r="AY3" s="85">
        <v>50</v>
      </c>
      <c r="AZ3" s="85">
        <v>51</v>
      </c>
      <c r="BA3" s="88">
        <v>52</v>
      </c>
    </row>
    <row r="4" spans="1:53" ht="16.5" thickBot="1">
      <c r="A4" s="308"/>
      <c r="B4" s="89">
        <v>3</v>
      </c>
      <c r="C4" s="89">
        <v>10</v>
      </c>
      <c r="D4" s="89">
        <v>17</v>
      </c>
      <c r="E4" s="89">
        <v>24</v>
      </c>
      <c r="F4" s="90">
        <v>1</v>
      </c>
      <c r="G4" s="89">
        <v>8</v>
      </c>
      <c r="H4" s="89">
        <v>15</v>
      </c>
      <c r="I4" s="89">
        <v>22</v>
      </c>
      <c r="J4" s="89">
        <v>29</v>
      </c>
      <c r="K4" s="90">
        <v>5</v>
      </c>
      <c r="L4" s="89">
        <v>12</v>
      </c>
      <c r="M4" s="89">
        <v>19</v>
      </c>
      <c r="N4" s="89">
        <v>26</v>
      </c>
      <c r="O4" s="90">
        <v>3</v>
      </c>
      <c r="P4" s="89">
        <v>10</v>
      </c>
      <c r="Q4" s="89">
        <v>17</v>
      </c>
      <c r="R4" s="89">
        <v>24</v>
      </c>
      <c r="S4" s="90">
        <v>31</v>
      </c>
      <c r="T4" s="91">
        <v>7</v>
      </c>
      <c r="U4" s="91">
        <v>14</v>
      </c>
      <c r="V4" s="89">
        <v>21</v>
      </c>
      <c r="W4" s="89">
        <v>28</v>
      </c>
      <c r="X4" s="89">
        <v>4</v>
      </c>
      <c r="Y4" s="89">
        <v>11</v>
      </c>
      <c r="Z4" s="89">
        <v>18</v>
      </c>
      <c r="AA4" s="89">
        <v>28</v>
      </c>
      <c r="AB4" s="89">
        <v>4</v>
      </c>
      <c r="AC4" s="89">
        <v>11</v>
      </c>
      <c r="AD4" s="89">
        <v>18</v>
      </c>
      <c r="AE4" s="89">
        <v>25</v>
      </c>
      <c r="AF4" s="92">
        <v>1</v>
      </c>
      <c r="AG4" s="92">
        <v>8</v>
      </c>
      <c r="AH4" s="92">
        <v>15</v>
      </c>
      <c r="AI4" s="89">
        <v>22</v>
      </c>
      <c r="AJ4" s="89">
        <v>29</v>
      </c>
      <c r="AK4" s="89">
        <v>6</v>
      </c>
      <c r="AL4" s="89">
        <v>13</v>
      </c>
      <c r="AM4" s="89">
        <v>20</v>
      </c>
      <c r="AN4" s="89">
        <v>27</v>
      </c>
      <c r="AO4" s="89">
        <v>3</v>
      </c>
      <c r="AP4" s="89">
        <v>10</v>
      </c>
      <c r="AQ4" s="89">
        <v>17</v>
      </c>
      <c r="AR4" s="89">
        <v>24</v>
      </c>
      <c r="AS4" s="89">
        <v>1</v>
      </c>
      <c r="AT4" s="91">
        <v>8</v>
      </c>
      <c r="AU4" s="89">
        <v>15</v>
      </c>
      <c r="AV4" s="89">
        <v>22</v>
      </c>
      <c r="AW4" s="89">
        <v>29</v>
      </c>
      <c r="AX4" s="89">
        <v>5</v>
      </c>
      <c r="AY4" s="89">
        <v>12</v>
      </c>
      <c r="AZ4" s="89">
        <v>19</v>
      </c>
      <c r="BA4" s="93">
        <v>26</v>
      </c>
    </row>
    <row r="5" spans="1:53" ht="16.5" thickBot="1">
      <c r="A5" s="309"/>
      <c r="B5" s="94">
        <v>9</v>
      </c>
      <c r="C5" s="94">
        <v>16</v>
      </c>
      <c r="D5" s="94">
        <v>23</v>
      </c>
      <c r="E5" s="94">
        <v>30</v>
      </c>
      <c r="F5" s="95">
        <v>7</v>
      </c>
      <c r="G5" s="94">
        <v>14</v>
      </c>
      <c r="H5" s="94">
        <v>21</v>
      </c>
      <c r="I5" s="94">
        <v>28</v>
      </c>
      <c r="J5" s="94">
        <v>4</v>
      </c>
      <c r="K5" s="95">
        <v>11</v>
      </c>
      <c r="L5" s="94">
        <v>18</v>
      </c>
      <c r="M5" s="94">
        <v>25</v>
      </c>
      <c r="N5" s="94">
        <v>2</v>
      </c>
      <c r="O5" s="95">
        <v>9</v>
      </c>
      <c r="P5" s="94">
        <v>16</v>
      </c>
      <c r="Q5" s="94">
        <v>23</v>
      </c>
      <c r="R5" s="94">
        <v>30</v>
      </c>
      <c r="S5" s="95">
        <v>6</v>
      </c>
      <c r="T5" s="96">
        <v>13</v>
      </c>
      <c r="U5" s="96">
        <v>20</v>
      </c>
      <c r="V5" s="94">
        <v>27</v>
      </c>
      <c r="W5" s="94">
        <v>3</v>
      </c>
      <c r="X5" s="94">
        <v>10</v>
      </c>
      <c r="Y5" s="94">
        <v>17</v>
      </c>
      <c r="Z5" s="94">
        <v>24</v>
      </c>
      <c r="AA5" s="94">
        <v>3</v>
      </c>
      <c r="AB5" s="94">
        <v>10</v>
      </c>
      <c r="AC5" s="94">
        <v>17</v>
      </c>
      <c r="AD5" s="94">
        <v>24</v>
      </c>
      <c r="AE5" s="94">
        <v>31</v>
      </c>
      <c r="AF5" s="97">
        <v>7</v>
      </c>
      <c r="AG5" s="97">
        <v>14</v>
      </c>
      <c r="AH5" s="97">
        <v>21</v>
      </c>
      <c r="AI5" s="94">
        <v>28</v>
      </c>
      <c r="AJ5" s="94">
        <v>5</v>
      </c>
      <c r="AK5" s="94">
        <v>12</v>
      </c>
      <c r="AL5" s="94">
        <v>19</v>
      </c>
      <c r="AM5" s="94">
        <v>26</v>
      </c>
      <c r="AN5" s="94">
        <v>2</v>
      </c>
      <c r="AO5" s="94">
        <v>9</v>
      </c>
      <c r="AP5" s="94">
        <v>17</v>
      </c>
      <c r="AQ5" s="94">
        <v>23</v>
      </c>
      <c r="AR5" s="94">
        <v>30</v>
      </c>
      <c r="AS5" s="94">
        <v>7</v>
      </c>
      <c r="AT5" s="96">
        <v>14</v>
      </c>
      <c r="AU5" s="94">
        <v>21</v>
      </c>
      <c r="AV5" s="94">
        <v>28</v>
      </c>
      <c r="AW5" s="94">
        <v>4</v>
      </c>
      <c r="AX5" s="94">
        <v>11</v>
      </c>
      <c r="AY5" s="94">
        <v>18</v>
      </c>
      <c r="AZ5" s="94">
        <v>25</v>
      </c>
      <c r="BA5" s="98">
        <v>1</v>
      </c>
    </row>
    <row r="6" spans="1:53" ht="15.75">
      <c r="A6" s="99">
        <v>1</v>
      </c>
      <c r="B6" s="100" t="s">
        <v>202</v>
      </c>
      <c r="C6" s="100" t="s">
        <v>202</v>
      </c>
      <c r="D6" s="100" t="s">
        <v>202</v>
      </c>
      <c r="E6" s="101" t="s">
        <v>202</v>
      </c>
      <c r="F6" s="102" t="s">
        <v>202</v>
      </c>
      <c r="G6" s="103" t="s">
        <v>202</v>
      </c>
      <c r="H6" s="103" t="s">
        <v>202</v>
      </c>
      <c r="I6" s="103" t="s">
        <v>202</v>
      </c>
      <c r="J6" s="104" t="s">
        <v>202</v>
      </c>
      <c r="K6" s="102" t="s">
        <v>202</v>
      </c>
      <c r="L6" s="103" t="s">
        <v>202</v>
      </c>
      <c r="M6" s="103" t="s">
        <v>202</v>
      </c>
      <c r="N6" s="104" t="s">
        <v>202</v>
      </c>
      <c r="O6" s="102" t="s">
        <v>202</v>
      </c>
      <c r="P6" s="103" t="s">
        <v>202</v>
      </c>
      <c r="Q6" s="103" t="s">
        <v>202</v>
      </c>
      <c r="R6" s="104" t="s">
        <v>202</v>
      </c>
      <c r="S6" s="102" t="s">
        <v>203</v>
      </c>
      <c r="T6" s="100" t="s">
        <v>203</v>
      </c>
      <c r="U6" s="100" t="s">
        <v>202</v>
      </c>
      <c r="V6" s="100" t="s">
        <v>202</v>
      </c>
      <c r="W6" s="105" t="s">
        <v>202</v>
      </c>
      <c r="X6" s="106" t="s">
        <v>202</v>
      </c>
      <c r="Y6" s="107" t="s">
        <v>202</v>
      </c>
      <c r="Z6" s="107" t="s">
        <v>202</v>
      </c>
      <c r="AA6" s="108" t="s">
        <v>202</v>
      </c>
      <c r="AB6" s="102" t="s">
        <v>202</v>
      </c>
      <c r="AC6" s="103" t="s">
        <v>202</v>
      </c>
      <c r="AD6" s="103" t="s">
        <v>202</v>
      </c>
      <c r="AE6" s="109" t="s">
        <v>202</v>
      </c>
      <c r="AF6" s="110" t="s">
        <v>202</v>
      </c>
      <c r="AG6" s="107" t="s">
        <v>202</v>
      </c>
      <c r="AH6" s="107" t="s">
        <v>202</v>
      </c>
      <c r="AI6" s="107" t="s">
        <v>202</v>
      </c>
      <c r="AJ6" s="108" t="s">
        <v>202</v>
      </c>
      <c r="AK6" s="102" t="s">
        <v>202</v>
      </c>
      <c r="AL6" s="103" t="s">
        <v>202</v>
      </c>
      <c r="AM6" s="103" t="s">
        <v>202</v>
      </c>
      <c r="AN6" s="109" t="s">
        <v>202</v>
      </c>
      <c r="AO6" s="110" t="s">
        <v>202</v>
      </c>
      <c r="AP6" s="107" t="s">
        <v>202</v>
      </c>
      <c r="AQ6" s="107" t="s">
        <v>202</v>
      </c>
      <c r="AR6" s="108" t="s">
        <v>202</v>
      </c>
      <c r="AS6" s="111" t="s">
        <v>203</v>
      </c>
      <c r="AT6" s="100" t="s">
        <v>203</v>
      </c>
      <c r="AU6" s="100" t="s">
        <v>203</v>
      </c>
      <c r="AV6" s="100" t="s">
        <v>203</v>
      </c>
      <c r="AW6" s="112" t="s">
        <v>203</v>
      </c>
      <c r="AX6" s="111" t="s">
        <v>203</v>
      </c>
      <c r="AY6" s="100" t="s">
        <v>203</v>
      </c>
      <c r="AZ6" s="100" t="s">
        <v>203</v>
      </c>
      <c r="BA6" s="100" t="s">
        <v>203</v>
      </c>
    </row>
    <row r="7" spans="1:53" ht="15.75">
      <c r="A7" s="113">
        <v>2</v>
      </c>
      <c r="B7" s="114" t="s">
        <v>202</v>
      </c>
      <c r="C7" s="114" t="s">
        <v>202</v>
      </c>
      <c r="D7" s="114" t="s">
        <v>202</v>
      </c>
      <c r="E7" s="115" t="s">
        <v>202</v>
      </c>
      <c r="F7" s="116" t="s">
        <v>202</v>
      </c>
      <c r="G7" s="114" t="s">
        <v>202</v>
      </c>
      <c r="H7" s="114" t="s">
        <v>202</v>
      </c>
      <c r="I7" s="114" t="s">
        <v>202</v>
      </c>
      <c r="J7" s="115" t="s">
        <v>202</v>
      </c>
      <c r="K7" s="116" t="s">
        <v>202</v>
      </c>
      <c r="L7" s="114" t="s">
        <v>202</v>
      </c>
      <c r="M7" s="114" t="s">
        <v>202</v>
      </c>
      <c r="N7" s="115" t="s">
        <v>202</v>
      </c>
      <c r="O7" s="116" t="s">
        <v>202</v>
      </c>
      <c r="P7" s="114" t="s">
        <v>202</v>
      </c>
      <c r="Q7" s="114" t="s">
        <v>204</v>
      </c>
      <c r="R7" s="115" t="s">
        <v>204</v>
      </c>
      <c r="S7" s="116" t="s">
        <v>203</v>
      </c>
      <c r="T7" s="114" t="s">
        <v>203</v>
      </c>
      <c r="U7" s="117" t="s">
        <v>202</v>
      </c>
      <c r="V7" s="117" t="s">
        <v>202</v>
      </c>
      <c r="W7" s="118" t="s">
        <v>202</v>
      </c>
      <c r="X7" s="119" t="s">
        <v>202</v>
      </c>
      <c r="Y7" s="117" t="s">
        <v>202</v>
      </c>
      <c r="Z7" s="117" t="s">
        <v>202</v>
      </c>
      <c r="AA7" s="120" t="s">
        <v>202</v>
      </c>
      <c r="AB7" s="121" t="s">
        <v>202</v>
      </c>
      <c r="AC7" s="117" t="s">
        <v>202</v>
      </c>
      <c r="AD7" s="117" t="s">
        <v>202</v>
      </c>
      <c r="AE7" s="118" t="s">
        <v>202</v>
      </c>
      <c r="AF7" s="119" t="s">
        <v>202</v>
      </c>
      <c r="AG7" s="117" t="s">
        <v>202</v>
      </c>
      <c r="AH7" s="117" t="s">
        <v>202</v>
      </c>
      <c r="AI7" s="117" t="s">
        <v>202</v>
      </c>
      <c r="AJ7" s="120" t="s">
        <v>202</v>
      </c>
      <c r="AK7" s="121" t="s">
        <v>202</v>
      </c>
      <c r="AL7" s="117" t="s">
        <v>202</v>
      </c>
      <c r="AM7" s="117" t="s">
        <v>204</v>
      </c>
      <c r="AN7" s="115" t="s">
        <v>204</v>
      </c>
      <c r="AO7" s="122" t="s">
        <v>205</v>
      </c>
      <c r="AP7" s="123" t="s">
        <v>205</v>
      </c>
      <c r="AQ7" s="123" t="s">
        <v>205</v>
      </c>
      <c r="AR7" s="124" t="s">
        <v>205</v>
      </c>
      <c r="AS7" s="116" t="s">
        <v>203</v>
      </c>
      <c r="AT7" s="114" t="s">
        <v>203</v>
      </c>
      <c r="AU7" s="114" t="s">
        <v>203</v>
      </c>
      <c r="AV7" s="114" t="s">
        <v>203</v>
      </c>
      <c r="AW7" s="115" t="s">
        <v>203</v>
      </c>
      <c r="AX7" s="116" t="s">
        <v>203</v>
      </c>
      <c r="AY7" s="114" t="s">
        <v>203</v>
      </c>
      <c r="AZ7" s="114" t="s">
        <v>203</v>
      </c>
      <c r="BA7" s="114" t="s">
        <v>203</v>
      </c>
    </row>
    <row r="8" spans="1:53" ht="15.75">
      <c r="A8" s="113">
        <v>3</v>
      </c>
      <c r="B8" s="125" t="s">
        <v>202</v>
      </c>
      <c r="C8" s="114" t="s">
        <v>202</v>
      </c>
      <c r="D8" s="114" t="s">
        <v>202</v>
      </c>
      <c r="E8" s="120" t="s">
        <v>202</v>
      </c>
      <c r="F8" s="121" t="s">
        <v>202</v>
      </c>
      <c r="G8" s="117" t="s">
        <v>202</v>
      </c>
      <c r="H8" s="117" t="s">
        <v>202</v>
      </c>
      <c r="I8" s="117" t="s">
        <v>202</v>
      </c>
      <c r="J8" s="120" t="s">
        <v>202</v>
      </c>
      <c r="K8" s="121" t="s">
        <v>202</v>
      </c>
      <c r="L8" s="117" t="s">
        <v>202</v>
      </c>
      <c r="M8" s="117" t="s">
        <v>202</v>
      </c>
      <c r="N8" s="120" t="s">
        <v>202</v>
      </c>
      <c r="O8" s="121" t="s">
        <v>202</v>
      </c>
      <c r="P8" s="117" t="s">
        <v>202</v>
      </c>
      <c r="Q8" s="117" t="s">
        <v>202</v>
      </c>
      <c r="R8" s="120" t="s">
        <v>202</v>
      </c>
      <c r="S8" s="116" t="s">
        <v>203</v>
      </c>
      <c r="T8" s="114" t="s">
        <v>203</v>
      </c>
      <c r="U8" s="117" t="s">
        <v>202</v>
      </c>
      <c r="V8" s="117" t="s">
        <v>202</v>
      </c>
      <c r="W8" s="118" t="s">
        <v>202</v>
      </c>
      <c r="X8" s="119" t="s">
        <v>202</v>
      </c>
      <c r="Y8" s="117" t="s">
        <v>202</v>
      </c>
      <c r="Z8" s="117" t="s">
        <v>202</v>
      </c>
      <c r="AA8" s="120" t="s">
        <v>202</v>
      </c>
      <c r="AB8" s="121" t="s">
        <v>202</v>
      </c>
      <c r="AC8" s="114" t="s">
        <v>202</v>
      </c>
      <c r="AD8" s="114" t="s">
        <v>202</v>
      </c>
      <c r="AE8" s="126" t="s">
        <v>202</v>
      </c>
      <c r="AF8" s="125" t="s">
        <v>202</v>
      </c>
      <c r="AG8" s="114" t="s">
        <v>202</v>
      </c>
      <c r="AH8" s="114" t="s">
        <v>204</v>
      </c>
      <c r="AI8" s="114" t="s">
        <v>204</v>
      </c>
      <c r="AJ8" s="115" t="s">
        <v>204</v>
      </c>
      <c r="AK8" s="116" t="s">
        <v>204</v>
      </c>
      <c r="AL8" s="114" t="s">
        <v>204</v>
      </c>
      <c r="AM8" s="114" t="s">
        <v>204</v>
      </c>
      <c r="AN8" s="126" t="s">
        <v>204</v>
      </c>
      <c r="AO8" s="125" t="s">
        <v>204</v>
      </c>
      <c r="AP8" s="114" t="s">
        <v>205</v>
      </c>
      <c r="AQ8" s="114" t="s">
        <v>205</v>
      </c>
      <c r="AR8" s="115" t="s">
        <v>205</v>
      </c>
      <c r="AS8" s="116" t="s">
        <v>205</v>
      </c>
      <c r="AT8" s="114" t="s">
        <v>203</v>
      </c>
      <c r="AU8" s="114" t="s">
        <v>203</v>
      </c>
      <c r="AV8" s="114" t="s">
        <v>203</v>
      </c>
      <c r="AW8" s="115" t="s">
        <v>203</v>
      </c>
      <c r="AX8" s="116" t="s">
        <v>203</v>
      </c>
      <c r="AY8" s="114" t="s">
        <v>203</v>
      </c>
      <c r="AZ8" s="114" t="s">
        <v>203</v>
      </c>
      <c r="BA8" s="114" t="s">
        <v>203</v>
      </c>
    </row>
    <row r="9" spans="1:53" ht="18.75">
      <c r="A9" s="136">
        <v>4</v>
      </c>
      <c r="B9" s="137" t="s">
        <v>202</v>
      </c>
      <c r="C9" s="135" t="s">
        <v>202</v>
      </c>
      <c r="D9" s="135" t="s">
        <v>202</v>
      </c>
      <c r="E9" s="136" t="s">
        <v>202</v>
      </c>
      <c r="F9" s="137" t="s">
        <v>202</v>
      </c>
      <c r="G9" s="135" t="s">
        <v>202</v>
      </c>
      <c r="H9" s="135" t="s">
        <v>202</v>
      </c>
      <c r="I9" s="135" t="s">
        <v>202</v>
      </c>
      <c r="J9" s="136" t="s">
        <v>202</v>
      </c>
      <c r="K9" s="137" t="s">
        <v>202</v>
      </c>
      <c r="L9" s="135" t="s">
        <v>202</v>
      </c>
      <c r="M9" s="135" t="s">
        <v>202</v>
      </c>
      <c r="N9" s="136" t="s">
        <v>202</v>
      </c>
      <c r="O9" s="137" t="s">
        <v>205</v>
      </c>
      <c r="P9" s="135" t="s">
        <v>205</v>
      </c>
      <c r="Q9" s="138" t="s">
        <v>205</v>
      </c>
      <c r="R9" s="139" t="s">
        <v>212</v>
      </c>
      <c r="S9" s="140" t="s">
        <v>203</v>
      </c>
      <c r="T9" s="141" t="s">
        <v>203</v>
      </c>
      <c r="U9" s="141" t="s">
        <v>202</v>
      </c>
      <c r="V9" s="141" t="s">
        <v>202</v>
      </c>
      <c r="W9" s="142" t="s">
        <v>202</v>
      </c>
      <c r="X9" s="143" t="s">
        <v>202</v>
      </c>
      <c r="Y9" s="141" t="s">
        <v>202</v>
      </c>
      <c r="Z9" s="141" t="s">
        <v>205</v>
      </c>
      <c r="AA9" s="142" t="s">
        <v>205</v>
      </c>
      <c r="AB9" s="143" t="s">
        <v>205</v>
      </c>
      <c r="AC9" s="141" t="s">
        <v>205</v>
      </c>
      <c r="AD9" s="141" t="s">
        <v>205</v>
      </c>
      <c r="AE9" s="142" t="s">
        <v>205</v>
      </c>
      <c r="AF9" s="143" t="s">
        <v>205</v>
      </c>
      <c r="AG9" s="141" t="s">
        <v>205</v>
      </c>
      <c r="AH9" s="138" t="s">
        <v>205</v>
      </c>
      <c r="AI9" s="138" t="s">
        <v>213</v>
      </c>
      <c r="AJ9" s="139" t="s">
        <v>213</v>
      </c>
      <c r="AK9" s="140" t="s">
        <v>213</v>
      </c>
      <c r="AL9" s="138" t="s">
        <v>213</v>
      </c>
      <c r="AM9" s="138" t="s">
        <v>206</v>
      </c>
      <c r="AN9" s="139" t="s">
        <v>206</v>
      </c>
      <c r="AO9" s="140" t="s">
        <v>206</v>
      </c>
      <c r="AP9" s="138" t="s">
        <v>206</v>
      </c>
      <c r="AQ9" s="138" t="s">
        <v>206</v>
      </c>
      <c r="AR9" s="139" t="s">
        <v>206</v>
      </c>
      <c r="AS9" s="140" t="s">
        <v>203</v>
      </c>
      <c r="AT9" s="138" t="s">
        <v>203</v>
      </c>
      <c r="AU9" s="138" t="s">
        <v>203</v>
      </c>
      <c r="AV9" s="138" t="s">
        <v>203</v>
      </c>
      <c r="AW9" s="139" t="s">
        <v>203</v>
      </c>
      <c r="AX9" s="140" t="s">
        <v>203</v>
      </c>
      <c r="AY9" s="138" t="s">
        <v>203</v>
      </c>
      <c r="AZ9" s="138" t="s">
        <v>203</v>
      </c>
      <c r="BA9" s="139" t="s">
        <v>203</v>
      </c>
    </row>
    <row r="10" spans="1:53" ht="18.75">
      <c r="A10" s="128"/>
      <c r="B10" s="128"/>
      <c r="C10" s="295" t="s">
        <v>207</v>
      </c>
      <c r="D10" s="295"/>
      <c r="E10" s="295"/>
      <c r="F10" s="295"/>
      <c r="G10" s="295"/>
      <c r="H10" s="295"/>
      <c r="I10" s="295"/>
      <c r="J10" s="295"/>
      <c r="K10" s="295"/>
      <c r="L10" s="295"/>
      <c r="M10" s="295"/>
      <c r="N10" s="295"/>
      <c r="O10" s="295"/>
      <c r="P10" s="295"/>
      <c r="Q10" s="128"/>
      <c r="R10" s="295" t="s">
        <v>208</v>
      </c>
      <c r="S10" s="295"/>
      <c r="T10" s="295"/>
      <c r="U10" s="295"/>
      <c r="V10" s="295"/>
      <c r="W10" s="295"/>
      <c r="X10" s="295"/>
      <c r="Y10" s="295"/>
      <c r="Z10" s="295"/>
      <c r="AA10" s="295"/>
      <c r="AB10" s="295"/>
      <c r="AC10" s="295"/>
      <c r="AD10" s="295"/>
      <c r="AE10" s="295"/>
      <c r="AF10" s="127"/>
      <c r="AG10" s="127"/>
      <c r="AH10" s="127"/>
      <c r="AI10" s="127"/>
      <c r="AJ10" s="295" t="s">
        <v>209</v>
      </c>
      <c r="AK10" s="295"/>
      <c r="AL10" s="295"/>
      <c r="AM10" s="295"/>
      <c r="AN10" s="295"/>
      <c r="AO10" s="295"/>
      <c r="AP10" s="295"/>
      <c r="AQ10" s="295"/>
      <c r="AR10" s="295"/>
      <c r="AS10" s="295"/>
      <c r="AT10" s="129"/>
      <c r="AU10" s="127"/>
      <c r="AV10" s="127"/>
      <c r="AW10" s="127"/>
      <c r="AX10" s="127"/>
      <c r="AY10" s="127"/>
      <c r="AZ10" s="127"/>
      <c r="BA10" s="127"/>
    </row>
    <row r="11" spans="1:53" ht="18.75">
      <c r="A11" s="130"/>
      <c r="B11" s="131"/>
      <c r="C11" s="131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27"/>
      <c r="R11" s="127"/>
      <c r="S11" s="132"/>
      <c r="T11" s="132"/>
      <c r="U11" s="132"/>
      <c r="V11" s="132"/>
      <c r="W11" s="132"/>
      <c r="X11" s="132"/>
      <c r="Y11" s="132"/>
      <c r="Z11" s="132"/>
      <c r="AA11" s="132"/>
      <c r="AB11" s="132"/>
      <c r="AC11" s="132"/>
      <c r="AD11" s="133"/>
      <c r="AE11" s="133"/>
      <c r="AF11" s="133"/>
      <c r="AG11" s="127"/>
      <c r="AH11" s="127"/>
      <c r="AI11" s="127"/>
      <c r="AJ11" s="127"/>
      <c r="AK11" s="127"/>
      <c r="AL11" s="127"/>
      <c r="AM11" s="127"/>
      <c r="AN11" s="127"/>
      <c r="AO11" s="129"/>
      <c r="AP11" s="127"/>
      <c r="AQ11" s="127"/>
      <c r="AR11" s="127"/>
      <c r="AS11" s="127"/>
      <c r="AT11" s="129"/>
      <c r="AU11" s="127"/>
      <c r="AV11" s="127"/>
      <c r="AW11" s="127"/>
      <c r="AX11" s="127"/>
      <c r="AY11" s="127"/>
      <c r="AZ11" s="127"/>
      <c r="BA11" s="127"/>
    </row>
    <row r="12" spans="1:53" ht="18.75">
      <c r="A12" s="130"/>
      <c r="B12" s="131"/>
      <c r="C12" s="296" t="s">
        <v>210</v>
      </c>
      <c r="D12" s="296"/>
      <c r="E12" s="296"/>
      <c r="F12" s="296"/>
      <c r="G12" s="296"/>
      <c r="H12" s="296"/>
      <c r="I12" s="296"/>
      <c r="J12" s="296"/>
      <c r="K12" s="296"/>
      <c r="L12" s="296"/>
      <c r="M12" s="296"/>
      <c r="N12" s="296"/>
      <c r="O12" s="296"/>
      <c r="P12" s="296"/>
      <c r="Q12" s="127"/>
      <c r="R12" s="295" t="s">
        <v>211</v>
      </c>
      <c r="S12" s="295"/>
      <c r="T12" s="295"/>
      <c r="U12" s="295"/>
      <c r="V12" s="295"/>
      <c r="W12" s="295"/>
      <c r="X12" s="295"/>
      <c r="Y12" s="295"/>
      <c r="Z12" s="295"/>
      <c r="AA12" s="295"/>
      <c r="AB12" s="295"/>
      <c r="AC12" s="295"/>
      <c r="AD12" s="295"/>
      <c r="AE12" s="295"/>
      <c r="AF12" s="295"/>
      <c r="AG12" s="127"/>
      <c r="AH12" s="127"/>
      <c r="AI12" s="127"/>
      <c r="AJ12" s="127"/>
      <c r="AK12" s="127"/>
      <c r="AL12" s="127"/>
      <c r="AM12" s="127"/>
      <c r="AN12" s="130" t="s">
        <v>214</v>
      </c>
      <c r="AO12" s="144"/>
      <c r="AP12" s="130"/>
      <c r="AQ12" s="130"/>
      <c r="AR12" s="130"/>
      <c r="AS12" s="130"/>
      <c r="AT12" s="144"/>
      <c r="AU12" s="127"/>
      <c r="AV12" s="127"/>
      <c r="AW12" s="127"/>
      <c r="AX12" s="127"/>
      <c r="AY12" s="127"/>
      <c r="AZ12" s="127"/>
      <c r="BA12" s="127"/>
    </row>
    <row r="13" spans="1:53" ht="18.75">
      <c r="A13" s="130"/>
      <c r="B13" s="127"/>
      <c r="C13" s="127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27"/>
      <c r="R13" s="127"/>
      <c r="S13" s="134"/>
      <c r="T13" s="131"/>
      <c r="U13" s="131"/>
      <c r="V13" s="134"/>
      <c r="W13" s="134"/>
      <c r="X13" s="134"/>
      <c r="Y13" s="134"/>
      <c r="Z13" s="134"/>
      <c r="AA13" s="134"/>
      <c r="AB13" s="134"/>
      <c r="AC13" s="134"/>
      <c r="AD13" s="134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9"/>
      <c r="AP13" s="127"/>
      <c r="AQ13" s="127"/>
      <c r="AR13" s="127"/>
      <c r="AS13" s="127"/>
      <c r="AT13" s="129"/>
      <c r="AU13" s="127"/>
      <c r="AV13" s="127"/>
      <c r="AW13" s="127"/>
      <c r="AX13" s="127"/>
      <c r="AY13" s="127"/>
      <c r="AZ13" s="127"/>
      <c r="BA13" s="127"/>
    </row>
  </sheetData>
  <mergeCells count="19">
    <mergeCell ref="AK2:AN2"/>
    <mergeCell ref="AO2:AR2"/>
    <mergeCell ref="AS2:AW2"/>
    <mergeCell ref="AX2:BA2"/>
    <mergeCell ref="A1:BA1"/>
    <mergeCell ref="A2:A5"/>
    <mergeCell ref="B2:E2"/>
    <mergeCell ref="F2:J2"/>
    <mergeCell ref="K2:N2"/>
    <mergeCell ref="O2:R2"/>
    <mergeCell ref="S2:W2"/>
    <mergeCell ref="X2:AA2"/>
    <mergeCell ref="AB2:AE2"/>
    <mergeCell ref="AF2:AJ2"/>
    <mergeCell ref="C10:P10"/>
    <mergeCell ref="R10:AE10"/>
    <mergeCell ref="AJ10:AS10"/>
    <mergeCell ref="C12:P12"/>
    <mergeCell ref="R12:AF12"/>
  </mergeCells>
  <pageMargins left="0.70866141732283472" right="0.70866141732283472" top="0.74803149606299213" bottom="0.74803149606299213" header="0.31496062992125984" footer="0.31496062992125984"/>
  <pageSetup paperSize="9" scale="2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5"/>
  <sheetViews>
    <sheetView workbookViewId="0">
      <selection activeCell="A27" sqref="A27:N27"/>
    </sheetView>
  </sheetViews>
  <sheetFormatPr defaultRowHeight="15"/>
  <cols>
    <col min="1" max="16384" width="9.140625" style="167"/>
  </cols>
  <sheetData>
    <row r="1" spans="1:14" ht="18.75">
      <c r="A1" s="165" t="s">
        <v>243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</row>
    <row r="2" spans="1:14" ht="6.75" customHeight="1">
      <c r="A2" s="166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4" ht="163.5" customHeight="1">
      <c r="A3" s="317" t="s">
        <v>271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</row>
    <row r="4" spans="1:14" ht="33.75" customHeight="1">
      <c r="A4" s="317" t="s">
        <v>244</v>
      </c>
      <c r="B4" s="317"/>
      <c r="C4" s="317"/>
      <c r="D4" s="317"/>
      <c r="E4" s="317"/>
      <c r="F4" s="317"/>
      <c r="G4" s="319"/>
      <c r="H4" s="319"/>
      <c r="I4" s="319"/>
      <c r="J4" s="319"/>
      <c r="K4" s="319"/>
      <c r="L4" s="319"/>
      <c r="M4" s="319"/>
      <c r="N4" s="319"/>
    </row>
    <row r="5" spans="1:14" ht="54" customHeight="1">
      <c r="A5" s="317" t="s">
        <v>245</v>
      </c>
      <c r="B5" s="317"/>
      <c r="C5" s="317"/>
      <c r="D5" s="317"/>
      <c r="E5" s="317"/>
      <c r="F5" s="317"/>
      <c r="G5" s="319"/>
      <c r="H5" s="319"/>
      <c r="I5" s="319"/>
      <c r="J5" s="319"/>
      <c r="K5" s="319"/>
      <c r="L5" s="319"/>
      <c r="M5" s="319"/>
      <c r="N5" s="319"/>
    </row>
    <row r="6" spans="1:14" ht="90" customHeight="1">
      <c r="A6" s="320" t="s">
        <v>246</v>
      </c>
      <c r="B6" s="320"/>
      <c r="C6" s="320"/>
      <c r="D6" s="320"/>
      <c r="E6" s="320"/>
      <c r="F6" s="320"/>
      <c r="G6" s="320"/>
      <c r="H6" s="320"/>
      <c r="I6" s="320"/>
      <c r="J6" s="320"/>
      <c r="K6" s="320"/>
      <c r="L6" s="320"/>
      <c r="M6" s="320"/>
      <c r="N6" s="320"/>
    </row>
    <row r="7" spans="1:14" ht="37.5" customHeight="1">
      <c r="A7" s="315" t="s">
        <v>247</v>
      </c>
      <c r="B7" s="316"/>
      <c r="C7" s="316"/>
      <c r="D7" s="316"/>
      <c r="E7" s="316"/>
      <c r="F7" s="316"/>
      <c r="G7" s="316"/>
      <c r="H7" s="316"/>
      <c r="I7" s="316"/>
      <c r="J7" s="316"/>
      <c r="K7" s="316"/>
      <c r="L7" s="316"/>
      <c r="M7" s="316"/>
      <c r="N7" s="316"/>
    </row>
    <row r="8" spans="1:14" ht="31.5" customHeight="1">
      <c r="A8" s="315" t="s">
        <v>248</v>
      </c>
      <c r="B8" s="316"/>
      <c r="C8" s="316"/>
      <c r="D8" s="316"/>
      <c r="E8" s="316"/>
      <c r="F8" s="316"/>
      <c r="G8" s="316"/>
      <c r="H8" s="316"/>
      <c r="I8" s="316"/>
      <c r="J8" s="316"/>
      <c r="K8" s="316"/>
      <c r="L8" s="316"/>
      <c r="M8" s="316"/>
      <c r="N8" s="168"/>
    </row>
    <row r="9" spans="1:14" ht="68.25" customHeight="1">
      <c r="A9" s="315" t="s">
        <v>249</v>
      </c>
      <c r="B9" s="322"/>
      <c r="C9" s="322"/>
      <c r="D9" s="322"/>
      <c r="E9" s="322"/>
      <c r="F9" s="322"/>
      <c r="G9" s="322"/>
      <c r="H9" s="322"/>
      <c r="I9" s="322"/>
      <c r="J9" s="322"/>
      <c r="K9" s="322"/>
      <c r="L9" s="322"/>
      <c r="M9" s="322"/>
      <c r="N9" s="322"/>
    </row>
    <row r="10" spans="1:14" ht="20.25" customHeight="1">
      <c r="A10" s="169" t="s">
        <v>250</v>
      </c>
      <c r="B10" s="170"/>
      <c r="C10" s="170"/>
      <c r="D10" s="170"/>
      <c r="E10" s="170"/>
      <c r="F10" s="170"/>
      <c r="G10" s="170"/>
      <c r="H10" s="170"/>
      <c r="I10" s="170"/>
      <c r="J10" s="170"/>
      <c r="K10" s="170"/>
      <c r="L10" s="170"/>
      <c r="M10" s="170"/>
      <c r="N10" s="170"/>
    </row>
    <row r="11" spans="1:14" ht="44.25" customHeight="1">
      <c r="A11" s="323" t="s">
        <v>251</v>
      </c>
      <c r="B11" s="324"/>
      <c r="C11" s="324"/>
      <c r="D11" s="324"/>
      <c r="E11" s="324"/>
      <c r="F11" s="324"/>
      <c r="G11" s="324"/>
      <c r="H11" s="324"/>
      <c r="I11" s="324"/>
      <c r="J11" s="324"/>
      <c r="K11" s="324"/>
      <c r="L11" s="324"/>
      <c r="M11" s="324"/>
      <c r="N11" s="324"/>
    </row>
    <row r="12" spans="1:14">
      <c r="A12" s="171" t="s">
        <v>252</v>
      </c>
      <c r="B12" s="171"/>
      <c r="C12" s="171"/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0"/>
    </row>
    <row r="13" spans="1:14" ht="17.25" customHeight="1">
      <c r="A13" s="172" t="s">
        <v>253</v>
      </c>
      <c r="B13" s="169"/>
      <c r="C13" s="170"/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0"/>
    </row>
    <row r="14" spans="1:14" ht="17.25" customHeight="1">
      <c r="A14" s="173" t="s">
        <v>254</v>
      </c>
      <c r="B14" s="174"/>
      <c r="C14" s="170"/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0"/>
    </row>
    <row r="15" spans="1:14">
      <c r="A15" s="173" t="s">
        <v>255</v>
      </c>
      <c r="B15" s="174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</row>
    <row r="16" spans="1:14">
      <c r="A16" s="173" t="s">
        <v>256</v>
      </c>
      <c r="B16" s="174"/>
      <c r="C16" s="170"/>
      <c r="D16" s="170"/>
      <c r="E16" s="170"/>
      <c r="F16" s="170"/>
      <c r="G16" s="170"/>
      <c r="H16" s="170"/>
      <c r="I16" s="170"/>
      <c r="J16" s="170"/>
      <c r="K16" s="170"/>
      <c r="L16" s="170"/>
      <c r="M16" s="170"/>
      <c r="N16" s="170"/>
    </row>
    <row r="17" spans="1:14" ht="16.5" customHeight="1">
      <c r="A17" s="173" t="s">
        <v>257</v>
      </c>
      <c r="B17" s="174"/>
      <c r="C17" s="170"/>
      <c r="D17" s="170"/>
      <c r="E17" s="170"/>
      <c r="F17" s="170"/>
      <c r="G17" s="170"/>
      <c r="H17" s="170"/>
      <c r="I17" s="170"/>
      <c r="J17" s="170"/>
      <c r="K17" s="170"/>
      <c r="L17" s="170"/>
      <c r="M17" s="170"/>
      <c r="N17" s="170"/>
    </row>
    <row r="18" spans="1:14" ht="16.5" customHeight="1">
      <c r="A18" s="173" t="s">
        <v>258</v>
      </c>
      <c r="B18" s="174"/>
      <c r="C18" s="170"/>
      <c r="D18" s="170"/>
      <c r="E18" s="170"/>
      <c r="F18" s="170"/>
      <c r="G18" s="170"/>
      <c r="H18" s="170"/>
      <c r="I18" s="170"/>
      <c r="J18" s="170"/>
      <c r="K18" s="170"/>
      <c r="L18" s="170"/>
      <c r="M18" s="170"/>
      <c r="N18" s="170"/>
    </row>
    <row r="19" spans="1:14" ht="16.5" customHeight="1">
      <c r="A19" s="173" t="s">
        <v>259</v>
      </c>
      <c r="B19" s="174"/>
      <c r="C19" s="170"/>
      <c r="D19" s="170"/>
      <c r="E19" s="170"/>
      <c r="F19" s="170"/>
      <c r="G19" s="170"/>
      <c r="H19" s="170"/>
      <c r="I19" s="170"/>
      <c r="J19" s="170"/>
      <c r="K19" s="170"/>
      <c r="L19" s="170"/>
      <c r="M19" s="170"/>
      <c r="N19" s="170"/>
    </row>
    <row r="20" spans="1:14" ht="16.5" customHeight="1">
      <c r="A20" s="173" t="s">
        <v>260</v>
      </c>
      <c r="B20" s="174"/>
      <c r="C20" s="170"/>
      <c r="D20" s="170"/>
      <c r="E20" s="170"/>
      <c r="F20" s="170"/>
      <c r="G20" s="170"/>
      <c r="H20" s="170"/>
      <c r="I20" s="170"/>
      <c r="J20" s="170"/>
      <c r="K20" s="170"/>
      <c r="L20" s="170"/>
      <c r="M20" s="170"/>
      <c r="N20" s="170"/>
    </row>
    <row r="21" spans="1:14" ht="31.5" customHeight="1">
      <c r="A21" s="316" t="s">
        <v>261</v>
      </c>
      <c r="B21" s="316"/>
      <c r="C21" s="316"/>
      <c r="D21" s="316"/>
      <c r="E21" s="316"/>
      <c r="F21" s="316"/>
      <c r="G21" s="316"/>
      <c r="H21" s="316"/>
      <c r="I21" s="316"/>
      <c r="J21" s="316"/>
      <c r="K21" s="316"/>
      <c r="L21" s="316"/>
      <c r="M21" s="316"/>
      <c r="N21" s="316"/>
    </row>
    <row r="22" spans="1:14" ht="15" customHeight="1">
      <c r="A22" s="171" t="s">
        <v>262</v>
      </c>
      <c r="B22" s="170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</row>
    <row r="23" spans="1:14">
      <c r="A23" s="175" t="s">
        <v>10</v>
      </c>
      <c r="B23" s="325" t="s">
        <v>263</v>
      </c>
      <c r="C23" s="326"/>
      <c r="D23" s="326"/>
      <c r="E23" s="326"/>
      <c r="F23" s="326"/>
      <c r="G23" s="326"/>
      <c r="H23" s="326"/>
      <c r="I23" s="326"/>
      <c r="J23" s="326"/>
      <c r="K23" s="326"/>
      <c r="L23" s="326"/>
      <c r="M23" s="326"/>
      <c r="N23" s="327"/>
    </row>
    <row r="24" spans="1:14">
      <c r="A24" s="176" t="s">
        <v>11</v>
      </c>
      <c r="B24" s="328" t="s">
        <v>264</v>
      </c>
      <c r="C24" s="329"/>
      <c r="D24" s="329"/>
      <c r="E24" s="329"/>
      <c r="F24" s="329"/>
      <c r="G24" s="329"/>
      <c r="H24" s="329"/>
      <c r="I24" s="329"/>
      <c r="J24" s="329"/>
      <c r="K24" s="329"/>
      <c r="L24" s="329"/>
      <c r="M24" s="329"/>
      <c r="N24" s="177"/>
    </row>
    <row r="25" spans="1:14" ht="31.5" customHeight="1">
      <c r="A25" s="176" t="s">
        <v>27</v>
      </c>
      <c r="B25" s="328" t="s">
        <v>265</v>
      </c>
      <c r="C25" s="329"/>
      <c r="D25" s="329"/>
      <c r="E25" s="329"/>
      <c r="F25" s="329"/>
      <c r="G25" s="329"/>
      <c r="H25" s="329"/>
      <c r="I25" s="329"/>
      <c r="J25" s="329"/>
      <c r="K25" s="329"/>
      <c r="L25" s="329"/>
      <c r="M25" s="329"/>
      <c r="N25" s="330"/>
    </row>
    <row r="26" spans="1:14" ht="33" customHeight="1">
      <c r="A26" s="176" t="s">
        <v>50</v>
      </c>
      <c r="B26" s="328" t="s">
        <v>266</v>
      </c>
      <c r="C26" s="331"/>
      <c r="D26" s="331"/>
      <c r="E26" s="331"/>
      <c r="F26" s="331"/>
      <c r="G26" s="331"/>
      <c r="H26" s="331"/>
      <c r="I26" s="331"/>
      <c r="J26" s="331"/>
      <c r="K26" s="332"/>
      <c r="L26" s="332"/>
      <c r="M26" s="332"/>
      <c r="N26" s="333"/>
    </row>
    <row r="27" spans="1:14" ht="38.25" customHeight="1">
      <c r="A27" s="334" t="s">
        <v>273</v>
      </c>
      <c r="B27" s="334"/>
      <c r="C27" s="334"/>
      <c r="D27" s="334"/>
      <c r="E27" s="334"/>
      <c r="F27" s="334"/>
      <c r="G27" s="334"/>
      <c r="H27" s="334"/>
      <c r="I27" s="334"/>
      <c r="J27" s="334"/>
      <c r="K27" s="334"/>
      <c r="L27" s="334"/>
      <c r="M27" s="334"/>
      <c r="N27" s="334"/>
    </row>
    <row r="28" spans="1:14" ht="30" customHeight="1">
      <c r="A28" s="321" t="s">
        <v>267</v>
      </c>
      <c r="B28" s="321"/>
      <c r="C28" s="321"/>
      <c r="D28" s="321"/>
      <c r="E28" s="321"/>
      <c r="F28" s="321"/>
      <c r="G28" s="321"/>
      <c r="H28" s="321"/>
      <c r="I28" s="321"/>
      <c r="J28" s="321"/>
      <c r="K28" s="321"/>
      <c r="L28" s="321"/>
      <c r="M28" s="321"/>
      <c r="N28" s="321"/>
    </row>
    <row r="29" spans="1:14" ht="33" customHeight="1">
      <c r="A29" s="321" t="s">
        <v>268</v>
      </c>
      <c r="B29" s="319"/>
      <c r="C29" s="319"/>
      <c r="D29" s="319"/>
      <c r="E29" s="319"/>
      <c r="F29" s="319"/>
      <c r="G29" s="319"/>
      <c r="H29" s="319"/>
      <c r="I29" s="319"/>
      <c r="J29" s="319"/>
      <c r="K29" s="319"/>
      <c r="L29" s="319"/>
      <c r="M29" s="319"/>
      <c r="N29" s="319"/>
    </row>
    <row r="30" spans="1:14" ht="40.5" customHeight="1">
      <c r="A30" s="321" t="s">
        <v>269</v>
      </c>
      <c r="B30" s="319"/>
      <c r="C30" s="319"/>
      <c r="D30" s="319"/>
      <c r="E30" s="319"/>
      <c r="F30" s="319"/>
      <c r="G30" s="319"/>
      <c r="H30" s="319"/>
      <c r="I30" s="319"/>
      <c r="J30" s="319"/>
      <c r="K30" s="319"/>
      <c r="L30" s="319"/>
      <c r="M30" s="319"/>
      <c r="N30" s="319"/>
    </row>
    <row r="31" spans="1:14" ht="47.25" customHeight="1">
      <c r="A31" s="321" t="s">
        <v>272</v>
      </c>
      <c r="B31" s="321"/>
      <c r="C31" s="321"/>
      <c r="D31" s="321"/>
      <c r="E31" s="321"/>
      <c r="F31" s="321"/>
      <c r="G31" s="321"/>
      <c r="H31" s="321"/>
      <c r="I31" s="321"/>
      <c r="J31" s="321"/>
      <c r="K31" s="321"/>
      <c r="L31" s="321"/>
      <c r="M31" s="321"/>
      <c r="N31" s="321"/>
    </row>
    <row r="32" spans="1:14" ht="16.5" customHeight="1">
      <c r="A32" s="178" t="s">
        <v>270</v>
      </c>
      <c r="B32" s="166"/>
      <c r="C32" s="166"/>
      <c r="D32" s="166"/>
      <c r="E32" s="166"/>
      <c r="F32" s="166"/>
      <c r="G32" s="166"/>
      <c r="H32" s="166"/>
      <c r="I32" s="166"/>
      <c r="J32" s="166"/>
      <c r="K32" s="170"/>
      <c r="L32" s="170"/>
      <c r="M32" s="170"/>
      <c r="N32" s="170"/>
    </row>
    <row r="33" spans="1:11" ht="15.75">
      <c r="A33" s="166"/>
      <c r="B33" s="166"/>
      <c r="C33" s="166"/>
      <c r="D33" s="166"/>
      <c r="E33" s="166"/>
      <c r="F33" s="166"/>
      <c r="G33" s="166"/>
      <c r="I33" s="166"/>
      <c r="J33" s="166"/>
      <c r="K33" s="170"/>
    </row>
    <row r="34" spans="1:11" ht="15.75">
      <c r="A34" s="166"/>
      <c r="B34" s="166"/>
      <c r="C34" s="166"/>
      <c r="D34" s="166"/>
      <c r="E34" s="166"/>
      <c r="F34" s="166"/>
      <c r="G34" s="166"/>
      <c r="H34" s="166"/>
      <c r="I34" s="166"/>
      <c r="J34" s="166"/>
      <c r="K34" s="170"/>
    </row>
    <row r="35" spans="1:11" ht="15.75">
      <c r="A35" s="166"/>
      <c r="K35" s="179"/>
    </row>
  </sheetData>
  <mergeCells count="18">
    <mergeCell ref="A31:N31"/>
    <mergeCell ref="A9:N9"/>
    <mergeCell ref="A11:N11"/>
    <mergeCell ref="A21:N21"/>
    <mergeCell ref="B23:N23"/>
    <mergeCell ref="B24:M24"/>
    <mergeCell ref="B25:N25"/>
    <mergeCell ref="B26:N26"/>
    <mergeCell ref="A27:N27"/>
    <mergeCell ref="A28:N28"/>
    <mergeCell ref="A29:N29"/>
    <mergeCell ref="A30:N30"/>
    <mergeCell ref="A8:M8"/>
    <mergeCell ref="A3:N3"/>
    <mergeCell ref="A4:N4"/>
    <mergeCell ref="A5:N5"/>
    <mergeCell ref="A6:N6"/>
    <mergeCell ref="A7:N7"/>
  </mergeCells>
  <pageMargins left="0.78740157480314965" right="0.39370078740157483" top="0.59055118110236227" bottom="0.1968503937007874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1</vt:i4>
      </vt:variant>
    </vt:vector>
  </HeadingPairs>
  <TitlesOfParts>
    <vt:vector size="7" baseType="lpstr">
      <vt:lpstr>титульный</vt:lpstr>
      <vt:lpstr>план</vt:lpstr>
      <vt:lpstr>График </vt:lpstr>
      <vt:lpstr>График 2</vt:lpstr>
      <vt:lpstr>кабинеты</vt:lpstr>
      <vt:lpstr>пояснительная</vt:lpstr>
      <vt:lpstr>титульный!Область_печати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2021-08-11T07:03:12Z</cp:lastPrinted>
  <dcterms:created xsi:type="dcterms:W3CDTF">2011-05-17T09:51:18Z</dcterms:created>
  <dcterms:modified xsi:type="dcterms:W3CDTF">2023-03-01T07:02:13Z</dcterms:modified>
</cp:coreProperties>
</file>