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Пользователь\Desktop\Выгрузка 2023\СОШ 2023\Районы СОШ 2023\"/>
    </mc:Choice>
  </mc:AlternateContent>
  <bookViews>
    <workbookView xWindow="0" yWindow="0" windowWidth="23040" windowHeight="9192"/>
  </bookViews>
  <sheets>
    <sheet name="Химия" sheetId="22" r:id="rId1"/>
    <sheet name="Физра" sheetId="21" r:id="rId2"/>
    <sheet name="Физика и астр." sheetId="20" r:id="rId3"/>
    <sheet name="Технология М" sheetId="19" r:id="rId4"/>
    <sheet name="Технология Д" sheetId="18" r:id="rId5"/>
    <sheet name="Тат.яз." sheetId="17" r:id="rId6"/>
    <sheet name="ОБЖ" sheetId="16" r:id="rId7"/>
    <sheet name="НОО" sheetId="15" r:id="rId8"/>
    <sheet name="Музыка" sheetId="14" r:id="rId9"/>
    <sheet name="Математика" sheetId="13" r:id="rId10"/>
    <sheet name="История" sheetId="12" r:id="rId11"/>
    <sheet name="Информатика" sheetId="11" r:id="rId12"/>
    <sheet name="Англ.яз." sheetId="10" r:id="rId13"/>
    <sheet name="География" sheetId="9" r:id="rId14"/>
    <sheet name="Биология" sheetId="8" r:id="rId15"/>
    <sheet name="Русс.яз" sheetId="7" r:id="rId16"/>
    <sheet name="Пед псих" sheetId="6" r:id="rId17"/>
    <sheet name="Библиотек" sheetId="5" r:id="rId18"/>
    <sheet name="Логопед" sheetId="4" r:id="rId19"/>
    <sheet name="Зам по УМР" sheetId="3" r:id="rId20"/>
    <sheet name="Зам по ВР" sheetId="2" r:id="rId21"/>
    <sheet name="Директор" sheetId="1" r:id="rId2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O8" i="22" l="1"/>
  <c r="AN8" i="22"/>
  <c r="AM8" i="22"/>
  <c r="AL8" i="22"/>
  <c r="AJ8" i="22"/>
  <c r="AI8" i="22"/>
  <c r="AH8" i="22"/>
  <c r="AG8" i="22"/>
  <c r="AF8" i="22"/>
  <c r="AD8" i="22"/>
  <c r="AC8" i="22"/>
  <c r="AB8" i="22"/>
  <c r="AA8" i="22"/>
  <c r="Z8" i="22"/>
  <c r="Y8" i="22"/>
  <c r="X8" i="22"/>
  <c r="W8" i="22"/>
  <c r="U8" i="22"/>
  <c r="T8" i="22"/>
  <c r="R8" i="22"/>
  <c r="Q8" i="22"/>
  <c r="P8" i="22"/>
  <c r="O8" i="22"/>
  <c r="N8" i="22"/>
  <c r="L8" i="22"/>
  <c r="AP7" i="22"/>
  <c r="AK7" i="22"/>
  <c r="AE7" i="22"/>
  <c r="V7" i="22"/>
  <c r="S7" i="22"/>
  <c r="M7" i="22"/>
  <c r="AP6" i="22"/>
  <c r="AK6" i="22"/>
  <c r="AE6" i="22"/>
  <c r="V6" i="22"/>
  <c r="S6" i="22"/>
  <c r="M6" i="22"/>
  <c r="AP5" i="22"/>
  <c r="AK5" i="22"/>
  <c r="AE5" i="22"/>
  <c r="V5" i="22"/>
  <c r="S5" i="22"/>
  <c r="S8" i="22" s="1"/>
  <c r="M5" i="22"/>
  <c r="AP4" i="22"/>
  <c r="AP8" i="22" s="1"/>
  <c r="AK4" i="22"/>
  <c r="AK8" i="22" s="1"/>
  <c r="AE4" i="22"/>
  <c r="AE8" i="22" s="1"/>
  <c r="V4" i="22"/>
  <c r="V8" i="22" s="1"/>
  <c r="S4" i="22"/>
  <c r="M4" i="22"/>
  <c r="M8" i="22" s="1"/>
  <c r="BI11" i="21" l="1"/>
  <c r="BH11" i="21"/>
  <c r="BG11" i="21"/>
  <c r="BF11" i="21"/>
  <c r="BC11" i="21"/>
  <c r="BB11" i="21"/>
  <c r="AZ11" i="21"/>
  <c r="AY11" i="21"/>
  <c r="AX11" i="21"/>
  <c r="AV11" i="21"/>
  <c r="AU11" i="21"/>
  <c r="AT11" i="21"/>
  <c r="AR11" i="21"/>
  <c r="AQ11" i="21"/>
  <c r="AP11" i="21"/>
  <c r="AO11" i="21"/>
  <c r="AL11" i="21"/>
  <c r="AK11" i="21"/>
  <c r="AI11" i="21"/>
  <c r="AG11" i="21"/>
  <c r="AE11" i="21"/>
  <c r="AC11" i="21"/>
  <c r="AB11" i="21"/>
  <c r="AA11" i="21"/>
  <c r="Z11" i="21"/>
  <c r="Y11" i="21"/>
  <c r="V11" i="21"/>
  <c r="T11" i="21"/>
  <c r="S11" i="21"/>
  <c r="Q11" i="21"/>
  <c r="P11" i="21"/>
  <c r="N11" i="21"/>
  <c r="BJ10" i="21"/>
  <c r="BE10" i="21"/>
  <c r="BD10" i="21"/>
  <c r="BA10" i="21"/>
  <c r="AW10" i="21"/>
  <c r="AS10" i="21"/>
  <c r="AN10" i="21"/>
  <c r="AM10" i="21"/>
  <c r="AJ10" i="21"/>
  <c r="AH10" i="21"/>
  <c r="AF10" i="21"/>
  <c r="AD10" i="21"/>
  <c r="X10" i="21"/>
  <c r="W10" i="21"/>
  <c r="U10" i="21"/>
  <c r="R10" i="21"/>
  <c r="O10" i="21"/>
  <c r="BJ9" i="21"/>
  <c r="BE9" i="21"/>
  <c r="BD9" i="21"/>
  <c r="BA9" i="21"/>
  <c r="AW9" i="21"/>
  <c r="AS9" i="21"/>
  <c r="AN9" i="21"/>
  <c r="AM9" i="21"/>
  <c r="AJ9" i="21"/>
  <c r="AH9" i="21"/>
  <c r="AF9" i="21"/>
  <c r="AD9" i="21"/>
  <c r="X9" i="21"/>
  <c r="W9" i="21"/>
  <c r="U9" i="21"/>
  <c r="R9" i="21"/>
  <c r="O9" i="21"/>
  <c r="BJ8" i="21"/>
  <c r="BE8" i="21"/>
  <c r="BD8" i="21"/>
  <c r="BA8" i="21"/>
  <c r="AW8" i="21"/>
  <c r="AS8" i="21"/>
  <c r="AN8" i="21"/>
  <c r="AM8" i="21"/>
  <c r="AJ8" i="21"/>
  <c r="AH8" i="21"/>
  <c r="AF8" i="21"/>
  <c r="AD8" i="21"/>
  <c r="X8" i="21"/>
  <c r="W8" i="21"/>
  <c r="U8" i="21"/>
  <c r="R8" i="21"/>
  <c r="O8" i="21"/>
  <c r="BJ7" i="21"/>
  <c r="BE7" i="21"/>
  <c r="BD7" i="21"/>
  <c r="BA7" i="21"/>
  <c r="AW7" i="21"/>
  <c r="AS7" i="21"/>
  <c r="AN7" i="21"/>
  <c r="AM7" i="21"/>
  <c r="AM11" i="21" s="1"/>
  <c r="AJ7" i="21"/>
  <c r="AH7" i="21"/>
  <c r="AF7" i="21"/>
  <c r="AD7" i="21"/>
  <c r="X7" i="21"/>
  <c r="W7" i="21"/>
  <c r="U7" i="21"/>
  <c r="R7" i="21"/>
  <c r="O7" i="21"/>
  <c r="BJ6" i="21"/>
  <c r="BE6" i="21"/>
  <c r="BD6" i="21"/>
  <c r="BA6" i="21"/>
  <c r="AW6" i="21"/>
  <c r="AS6" i="21"/>
  <c r="AN6" i="21"/>
  <c r="AM6" i="21"/>
  <c r="AJ6" i="21"/>
  <c r="AH6" i="21"/>
  <c r="AF6" i="21"/>
  <c r="AD6" i="21"/>
  <c r="X6" i="21"/>
  <c r="W6" i="21"/>
  <c r="U6" i="21"/>
  <c r="R6" i="21"/>
  <c r="O6" i="21"/>
  <c r="BJ5" i="21"/>
  <c r="BE5" i="21"/>
  <c r="BD5" i="21"/>
  <c r="BA5" i="21"/>
  <c r="AW5" i="21"/>
  <c r="AS5" i="21"/>
  <c r="AN5" i="21"/>
  <c r="AM5" i="21"/>
  <c r="AJ5" i="21"/>
  <c r="AH5" i="21"/>
  <c r="AF5" i="21"/>
  <c r="AD5" i="21"/>
  <c r="X5" i="21"/>
  <c r="W5" i="21"/>
  <c r="W11" i="21" s="1"/>
  <c r="U5" i="21"/>
  <c r="R5" i="21"/>
  <c r="O5" i="21"/>
  <c r="BJ4" i="21"/>
  <c r="BJ11" i="21" s="1"/>
  <c r="BE4" i="21"/>
  <c r="BE11" i="21" s="1"/>
  <c r="BD4" i="21"/>
  <c r="BD11" i="21" s="1"/>
  <c r="BA4" i="21"/>
  <c r="BA11" i="21" s="1"/>
  <c r="AW4" i="21"/>
  <c r="AW11" i="21" s="1"/>
  <c r="AS4" i="21"/>
  <c r="AS11" i="21" s="1"/>
  <c r="AN4" i="21"/>
  <c r="AN11" i="21" s="1"/>
  <c r="AM4" i="21"/>
  <c r="AJ4" i="21"/>
  <c r="AJ11" i="21" s="1"/>
  <c r="AH4" i="21"/>
  <c r="AH11" i="21" s="1"/>
  <c r="AF4" i="21"/>
  <c r="AF11" i="21" s="1"/>
  <c r="AD4" i="21"/>
  <c r="AD11" i="21" s="1"/>
  <c r="X4" i="21"/>
  <c r="X11" i="21" s="1"/>
  <c r="W4" i="21"/>
  <c r="U4" i="21"/>
  <c r="U11" i="21" s="1"/>
  <c r="R4" i="21"/>
  <c r="R11" i="21" s="1"/>
  <c r="O4" i="21"/>
  <c r="O11" i="21" s="1"/>
  <c r="AO9" i="20" l="1"/>
  <c r="AN9" i="20"/>
  <c r="AM9" i="20"/>
  <c r="AL9" i="20"/>
  <c r="AJ9" i="20"/>
  <c r="AI9" i="20"/>
  <c r="AH9" i="20"/>
  <c r="AG9" i="20"/>
  <c r="AF9" i="20"/>
  <c r="AD9" i="20"/>
  <c r="AC9" i="20"/>
  <c r="AB9" i="20"/>
  <c r="AA9" i="20"/>
  <c r="Z9" i="20"/>
  <c r="Y9" i="20"/>
  <c r="X9" i="20"/>
  <c r="W9" i="20"/>
  <c r="U9" i="20"/>
  <c r="T9" i="20"/>
  <c r="R9" i="20"/>
  <c r="Q9" i="20"/>
  <c r="P9" i="20"/>
  <c r="O9" i="20"/>
  <c r="N9" i="20"/>
  <c r="L9" i="20"/>
  <c r="AP8" i="20"/>
  <c r="AK8" i="20"/>
  <c r="AE8" i="20"/>
  <c r="V8" i="20"/>
  <c r="S8" i="20"/>
  <c r="M8" i="20"/>
  <c r="AP7" i="20"/>
  <c r="AK7" i="20"/>
  <c r="AE7" i="20"/>
  <c r="V7" i="20"/>
  <c r="S7" i="20"/>
  <c r="M7" i="20"/>
  <c r="AP6" i="20"/>
  <c r="AK6" i="20"/>
  <c r="AK9" i="20" s="1"/>
  <c r="AE6" i="20"/>
  <c r="V6" i="20"/>
  <c r="S6" i="20"/>
  <c r="S9" i="20" s="1"/>
  <c r="M6" i="20"/>
  <c r="AP5" i="20"/>
  <c r="AK5" i="20"/>
  <c r="AE5" i="20"/>
  <c r="V5" i="20"/>
  <c r="V9" i="20" s="1"/>
  <c r="S5" i="20"/>
  <c r="M5" i="20"/>
  <c r="AP4" i="20"/>
  <c r="AP9" i="20" s="1"/>
  <c r="AK4" i="20"/>
  <c r="AE4" i="20"/>
  <c r="AE9" i="20" s="1"/>
  <c r="V4" i="20"/>
  <c r="S4" i="20"/>
  <c r="M4" i="20"/>
  <c r="M9" i="20" s="1"/>
  <c r="BK5" i="19" l="1"/>
  <c r="BJ5" i="19"/>
  <c r="BI5" i="19"/>
  <c r="BH5" i="19"/>
  <c r="BG5" i="19"/>
  <c r="BF5" i="19"/>
  <c r="BD5" i="19"/>
  <c r="BC5" i="19"/>
  <c r="BB5" i="19"/>
  <c r="BA5" i="19"/>
  <c r="AZ5" i="19"/>
  <c r="AY5" i="19"/>
  <c r="AX5" i="19"/>
  <c r="AW5" i="19"/>
  <c r="AU5" i="19"/>
  <c r="AT5" i="19"/>
  <c r="AR5" i="19"/>
  <c r="AQ5" i="19"/>
  <c r="AP5" i="19"/>
  <c r="AO5" i="19"/>
  <c r="AM5" i="19"/>
  <c r="AL5" i="19"/>
  <c r="AJ5" i="19"/>
  <c r="AH5" i="19"/>
  <c r="AF5" i="19"/>
  <c r="AE5" i="19"/>
  <c r="AD5" i="19"/>
  <c r="AC5" i="19"/>
  <c r="AB5" i="19"/>
  <c r="AA5" i="19"/>
  <c r="Z5" i="19"/>
  <c r="Y5" i="19"/>
  <c r="V5" i="19"/>
  <c r="T5" i="19"/>
  <c r="S5" i="19"/>
  <c r="R5" i="19"/>
  <c r="Q5" i="19"/>
  <c r="P5" i="19"/>
  <c r="O5" i="19"/>
  <c r="N5" i="19"/>
  <c r="BK4" i="19"/>
  <c r="BF4" i="19"/>
  <c r="BE4" i="19"/>
  <c r="BE5" i="19" s="1"/>
  <c r="BB4" i="19"/>
  <c r="AY4" i="19"/>
  <c r="AV4" i="19"/>
  <c r="AV5" i="19" s="1"/>
  <c r="AS4" i="19"/>
  <c r="AS5" i="19" s="1"/>
  <c r="AN4" i="19"/>
  <c r="AN5" i="19" s="1"/>
  <c r="AM4" i="19"/>
  <c r="AK4" i="19"/>
  <c r="AK5" i="19" s="1"/>
  <c r="AI4" i="19"/>
  <c r="AI5" i="19" s="1"/>
  <c r="AG4" i="19"/>
  <c r="AG5" i="19" s="1"/>
  <c r="AD4" i="19"/>
  <c r="X4" i="19"/>
  <c r="X5" i="19" s="1"/>
  <c r="W4" i="19"/>
  <c r="W5" i="19" s="1"/>
  <c r="U4" i="19"/>
  <c r="U5" i="19" s="1"/>
  <c r="R4" i="19"/>
  <c r="O4" i="19"/>
  <c r="BJ5" i="18" l="1"/>
  <c r="BI5" i="18"/>
  <c r="BH5" i="18"/>
  <c r="BG5" i="18"/>
  <c r="BF5" i="18"/>
  <c r="BD5" i="18"/>
  <c r="BC5" i="18"/>
  <c r="BA5" i="18"/>
  <c r="AZ5" i="18"/>
  <c r="AX5" i="18"/>
  <c r="AW5" i="18"/>
  <c r="AU5" i="18"/>
  <c r="AT5" i="18"/>
  <c r="AR5" i="18"/>
  <c r="AQ5" i="18"/>
  <c r="AP5" i="18"/>
  <c r="AO5" i="18"/>
  <c r="AN5" i="18"/>
  <c r="AL5" i="18"/>
  <c r="AJ5" i="18"/>
  <c r="AI5" i="18"/>
  <c r="AH5" i="18"/>
  <c r="AG5" i="18"/>
  <c r="AF5" i="18"/>
  <c r="AE5" i="18"/>
  <c r="AC5" i="18"/>
  <c r="AB5" i="18"/>
  <c r="AA5" i="18"/>
  <c r="Z5" i="18"/>
  <c r="Y5" i="18"/>
  <c r="V5" i="18"/>
  <c r="T5" i="18"/>
  <c r="S5" i="18"/>
  <c r="R5" i="18"/>
  <c r="Q5" i="18"/>
  <c r="P5" i="18"/>
  <c r="N5" i="18"/>
  <c r="BK4" i="18"/>
  <c r="BK5" i="18" s="1"/>
  <c r="BF4" i="18"/>
  <c r="BE4" i="18"/>
  <c r="BE5" i="18" s="1"/>
  <c r="BB4" i="18"/>
  <c r="BB5" i="18" s="1"/>
  <c r="AY4" i="18"/>
  <c r="AY5" i="18" s="1"/>
  <c r="AV4" i="18"/>
  <c r="AV5" i="18" s="1"/>
  <c r="AS4" i="18"/>
  <c r="AS5" i="18" s="1"/>
  <c r="AN4" i="18"/>
  <c r="AM4" i="18"/>
  <c r="AM5" i="18" s="1"/>
  <c r="AK4" i="18"/>
  <c r="AK5" i="18" s="1"/>
  <c r="AH4" i="18"/>
  <c r="AF4" i="18"/>
  <c r="AD4" i="18"/>
  <c r="AD5" i="18" s="1"/>
  <c r="X4" i="18"/>
  <c r="X5" i="18" s="1"/>
  <c r="W4" i="18"/>
  <c r="W5" i="18" s="1"/>
  <c r="U4" i="18"/>
  <c r="U5" i="18" s="1"/>
  <c r="R4" i="18"/>
  <c r="O4" i="18"/>
  <c r="O5" i="18" s="1"/>
  <c r="BI15" i="17" l="1"/>
  <c r="BH15" i="17"/>
  <c r="BG15" i="17"/>
  <c r="BF15" i="17"/>
  <c r="BC15" i="17"/>
  <c r="BB15" i="17"/>
  <c r="AZ15" i="17"/>
  <c r="AY15" i="17"/>
  <c r="AW15" i="17"/>
  <c r="AV15" i="17"/>
  <c r="AU15" i="17"/>
  <c r="AT15" i="17"/>
  <c r="AR15" i="17"/>
  <c r="AQ15" i="17"/>
  <c r="AP15" i="17"/>
  <c r="AO15" i="17"/>
  <c r="AL15" i="17"/>
  <c r="AK15" i="17"/>
  <c r="AI15" i="17"/>
  <c r="AH15" i="17"/>
  <c r="AF15" i="17"/>
  <c r="AE15" i="17"/>
  <c r="AC15" i="17"/>
  <c r="AB15" i="17"/>
  <c r="Z15" i="17"/>
  <c r="Y15" i="17"/>
  <c r="V15" i="17"/>
  <c r="T15" i="17"/>
  <c r="S15" i="17"/>
  <c r="Q15" i="17"/>
  <c r="P15" i="17"/>
  <c r="N15" i="17"/>
  <c r="BJ14" i="17"/>
  <c r="BE14" i="17"/>
  <c r="BD14" i="17"/>
  <c r="BA14" i="17"/>
  <c r="AX14" i="17"/>
  <c r="AS14" i="17"/>
  <c r="AN14" i="17"/>
  <c r="AM14" i="17"/>
  <c r="AJ14" i="17"/>
  <c r="AG14" i="17"/>
  <c r="AD14" i="17"/>
  <c r="AA14" i="17"/>
  <c r="X14" i="17"/>
  <c r="W14" i="17"/>
  <c r="U14" i="17"/>
  <c r="R14" i="17"/>
  <c r="O14" i="17"/>
  <c r="BJ13" i="17"/>
  <c r="BE13" i="17"/>
  <c r="BD13" i="17"/>
  <c r="BA13" i="17"/>
  <c r="AX13" i="17"/>
  <c r="AS13" i="17"/>
  <c r="AN13" i="17"/>
  <c r="AM13" i="17"/>
  <c r="AJ13" i="17"/>
  <c r="AG13" i="17"/>
  <c r="AD13" i="17"/>
  <c r="AA13" i="17"/>
  <c r="X13" i="17"/>
  <c r="W13" i="17"/>
  <c r="U13" i="17"/>
  <c r="R13" i="17"/>
  <c r="O13" i="17"/>
  <c r="BJ12" i="17"/>
  <c r="BE12" i="17"/>
  <c r="BD12" i="17"/>
  <c r="BA12" i="17"/>
  <c r="AX12" i="17"/>
  <c r="AS12" i="17"/>
  <c r="AN12" i="17"/>
  <c r="AM12" i="17"/>
  <c r="AJ12" i="17"/>
  <c r="AG12" i="17"/>
  <c r="AD12" i="17"/>
  <c r="AA12" i="17"/>
  <c r="X12" i="17"/>
  <c r="W12" i="17"/>
  <c r="U12" i="17"/>
  <c r="R12" i="17"/>
  <c r="O12" i="17"/>
  <c r="BJ11" i="17"/>
  <c r="BE11" i="17"/>
  <c r="BD11" i="17"/>
  <c r="BA11" i="17"/>
  <c r="AX11" i="17"/>
  <c r="AS11" i="17"/>
  <c r="AN11" i="17"/>
  <c r="AM11" i="17"/>
  <c r="AJ11" i="17"/>
  <c r="AG11" i="17"/>
  <c r="AD11" i="17"/>
  <c r="AA11" i="17"/>
  <c r="X11" i="17"/>
  <c r="W11" i="17"/>
  <c r="U11" i="17"/>
  <c r="R11" i="17"/>
  <c r="O11" i="17"/>
  <c r="BJ10" i="17"/>
  <c r="BE10" i="17"/>
  <c r="BD10" i="17"/>
  <c r="BA10" i="17"/>
  <c r="AX10" i="17"/>
  <c r="AS10" i="17"/>
  <c r="AN10" i="17"/>
  <c r="AM10" i="17"/>
  <c r="AJ10" i="17"/>
  <c r="AG10" i="17"/>
  <c r="AD10" i="17"/>
  <c r="AA10" i="17"/>
  <c r="X10" i="17"/>
  <c r="W10" i="17"/>
  <c r="U10" i="17"/>
  <c r="R10" i="17"/>
  <c r="O10" i="17"/>
  <c r="BJ9" i="17"/>
  <c r="BE9" i="17"/>
  <c r="BE15" i="17" s="1"/>
  <c r="BD9" i="17"/>
  <c r="BA9" i="17"/>
  <c r="AX9" i="17"/>
  <c r="AS9" i="17"/>
  <c r="AN9" i="17"/>
  <c r="AM9" i="17"/>
  <c r="AJ9" i="17"/>
  <c r="AG9" i="17"/>
  <c r="AG15" i="17" s="1"/>
  <c r="AD9" i="17"/>
  <c r="AA9" i="17"/>
  <c r="X9" i="17"/>
  <c r="W9" i="17"/>
  <c r="U9" i="17"/>
  <c r="R9" i="17"/>
  <c r="O9" i="17"/>
  <c r="BJ8" i="17"/>
  <c r="BE8" i="17"/>
  <c r="BD8" i="17"/>
  <c r="BA8" i="17"/>
  <c r="AX8" i="17"/>
  <c r="AS8" i="17"/>
  <c r="AN8" i="17"/>
  <c r="AM8" i="17"/>
  <c r="AJ8" i="17"/>
  <c r="AG8" i="17"/>
  <c r="AD8" i="17"/>
  <c r="AA8" i="17"/>
  <c r="X8" i="17"/>
  <c r="W8" i="17"/>
  <c r="U8" i="17"/>
  <c r="R8" i="17"/>
  <c r="O8" i="17"/>
  <c r="O15" i="17" s="1"/>
  <c r="BJ7" i="17"/>
  <c r="BE7" i="17"/>
  <c r="BD7" i="17"/>
  <c r="BA7" i="17"/>
  <c r="AX7" i="17"/>
  <c r="AS7" i="17"/>
  <c r="AN7" i="17"/>
  <c r="AM7" i="17"/>
  <c r="AM15" i="17" s="1"/>
  <c r="AJ7" i="17"/>
  <c r="AG7" i="17"/>
  <c r="AD7" i="17"/>
  <c r="AA7" i="17"/>
  <c r="X7" i="17"/>
  <c r="W7" i="17"/>
  <c r="U7" i="17"/>
  <c r="R7" i="17"/>
  <c r="O7" i="17"/>
  <c r="BJ6" i="17"/>
  <c r="BE6" i="17"/>
  <c r="BD6" i="17"/>
  <c r="BA6" i="17"/>
  <c r="AX6" i="17"/>
  <c r="AS6" i="17"/>
  <c r="AN6" i="17"/>
  <c r="AM6" i="17"/>
  <c r="AJ6" i="17"/>
  <c r="AG6" i="17"/>
  <c r="AD6" i="17"/>
  <c r="AA6" i="17"/>
  <c r="X6" i="17"/>
  <c r="W6" i="17"/>
  <c r="U6" i="17"/>
  <c r="R6" i="17"/>
  <c r="O6" i="17"/>
  <c r="BJ5" i="17"/>
  <c r="BE5" i="17"/>
  <c r="BD5" i="17"/>
  <c r="BA5" i="17"/>
  <c r="AX5" i="17"/>
  <c r="AS5" i="17"/>
  <c r="AN5" i="17"/>
  <c r="AM5" i="17"/>
  <c r="AJ5" i="17"/>
  <c r="AG5" i="17"/>
  <c r="AD5" i="17"/>
  <c r="AA5" i="17"/>
  <c r="X5" i="17"/>
  <c r="W5" i="17"/>
  <c r="W15" i="17" s="1"/>
  <c r="U5" i="17"/>
  <c r="R5" i="17"/>
  <c r="O5" i="17"/>
  <c r="BJ4" i="17"/>
  <c r="BJ15" i="17" s="1"/>
  <c r="BE4" i="17"/>
  <c r="BD4" i="17"/>
  <c r="BD15" i="17" s="1"/>
  <c r="BA4" i="17"/>
  <c r="BA15" i="17" s="1"/>
  <c r="AX4" i="17"/>
  <c r="AX15" i="17" s="1"/>
  <c r="AS4" i="17"/>
  <c r="AS15" i="17" s="1"/>
  <c r="AN4" i="17"/>
  <c r="AN15" i="17" s="1"/>
  <c r="AM4" i="17"/>
  <c r="AJ4" i="17"/>
  <c r="AJ15" i="17" s="1"/>
  <c r="AG4" i="17"/>
  <c r="AD4" i="17"/>
  <c r="AD15" i="17" s="1"/>
  <c r="AA4" i="17"/>
  <c r="AA15" i="17" s="1"/>
  <c r="X4" i="17"/>
  <c r="X15" i="17" s="1"/>
  <c r="W4" i="17"/>
  <c r="U4" i="17"/>
  <c r="U15" i="17" s="1"/>
  <c r="R4" i="17"/>
  <c r="R15" i="17" s="1"/>
  <c r="O4" i="17"/>
  <c r="BJ7" i="16" l="1"/>
  <c r="BI7" i="16"/>
  <c r="BH7" i="16"/>
  <c r="BG7" i="16"/>
  <c r="BD7" i="16"/>
  <c r="BC7" i="16"/>
  <c r="BA7" i="16"/>
  <c r="AZ7" i="16"/>
  <c r="AY7" i="16"/>
  <c r="AW7" i="16"/>
  <c r="AV7" i="16"/>
  <c r="AU7" i="16"/>
  <c r="AS7" i="16"/>
  <c r="AR7" i="16"/>
  <c r="AQ7" i="16"/>
  <c r="AP7" i="16"/>
  <c r="AN7" i="16"/>
  <c r="AM7" i="16"/>
  <c r="AL7" i="16"/>
  <c r="AK7" i="16"/>
  <c r="AJ7" i="16"/>
  <c r="AI7" i="16"/>
  <c r="AG7" i="16"/>
  <c r="AE7" i="16"/>
  <c r="AC7" i="16"/>
  <c r="AA7" i="16"/>
  <c r="Y7" i="16"/>
  <c r="V7" i="16"/>
  <c r="T7" i="16"/>
  <c r="S7" i="16"/>
  <c r="Q7" i="16"/>
  <c r="P7" i="16"/>
  <c r="N7" i="16"/>
  <c r="BK6" i="16"/>
  <c r="BF6" i="16"/>
  <c r="BE6" i="16"/>
  <c r="BB6" i="16"/>
  <c r="AX6" i="16"/>
  <c r="AT6" i="16"/>
  <c r="AO6" i="16"/>
  <c r="AN6" i="16"/>
  <c r="AH6" i="16"/>
  <c r="AF6" i="16"/>
  <c r="AD6" i="16"/>
  <c r="AB6" i="16"/>
  <c r="Z6" i="16"/>
  <c r="X6" i="16"/>
  <c r="X7" i="16" s="1"/>
  <c r="W6" i="16"/>
  <c r="U6" i="16"/>
  <c r="R6" i="16"/>
  <c r="O6" i="16"/>
  <c r="BK5" i="16"/>
  <c r="BF5" i="16"/>
  <c r="BE5" i="16"/>
  <c r="BE7" i="16" s="1"/>
  <c r="BB5" i="16"/>
  <c r="AX5" i="16"/>
  <c r="AT5" i="16"/>
  <c r="AO5" i="16"/>
  <c r="AN5" i="16"/>
  <c r="AH5" i="16"/>
  <c r="AF5" i="16"/>
  <c r="AD5" i="16"/>
  <c r="AB5" i="16"/>
  <c r="Z5" i="16"/>
  <c r="X5" i="16"/>
  <c r="W5" i="16"/>
  <c r="U5" i="16"/>
  <c r="R5" i="16"/>
  <c r="O5" i="16"/>
  <c r="BK4" i="16"/>
  <c r="BK7" i="16" s="1"/>
  <c r="BF4" i="16"/>
  <c r="BF7" i="16" s="1"/>
  <c r="BE4" i="16"/>
  <c r="BB4" i="16"/>
  <c r="BB7" i="16" s="1"/>
  <c r="AX4" i="16"/>
  <c r="AX7" i="16" s="1"/>
  <c r="AT4" i="16"/>
  <c r="AT7" i="16" s="1"/>
  <c r="AO4" i="16"/>
  <c r="AO7" i="16" s="1"/>
  <c r="AN4" i="16"/>
  <c r="AH4" i="16"/>
  <c r="AH7" i="16" s="1"/>
  <c r="AF4" i="16"/>
  <c r="AF7" i="16" s="1"/>
  <c r="AD4" i="16"/>
  <c r="AD7" i="16" s="1"/>
  <c r="AB4" i="16"/>
  <c r="AB7" i="16" s="1"/>
  <c r="Z4" i="16"/>
  <c r="Z7" i="16" s="1"/>
  <c r="X4" i="16"/>
  <c r="W4" i="16"/>
  <c r="W7" i="16" s="1"/>
  <c r="U4" i="16"/>
  <c r="U7" i="16" s="1"/>
  <c r="R4" i="16"/>
  <c r="R7" i="16" s="1"/>
  <c r="O4" i="16"/>
  <c r="O7" i="16" s="1"/>
  <c r="BI31" i="15" l="1"/>
  <c r="BH31" i="15"/>
  <c r="BG31" i="15"/>
  <c r="BF31" i="15"/>
  <c r="BC31" i="15"/>
  <c r="BB31" i="15"/>
  <c r="AZ31" i="15"/>
  <c r="AY31" i="15"/>
  <c r="AW31" i="15"/>
  <c r="AV31" i="15"/>
  <c r="AT31" i="15"/>
  <c r="AS31" i="15"/>
  <c r="AQ31" i="15"/>
  <c r="AP31" i="15"/>
  <c r="AO31" i="15"/>
  <c r="AN31" i="15"/>
  <c r="AK31" i="15"/>
  <c r="AJ31" i="15"/>
  <c r="AI31" i="15"/>
  <c r="AH31" i="15"/>
  <c r="AF31" i="15"/>
  <c r="AE31" i="15"/>
  <c r="AD31" i="15"/>
  <c r="AC31" i="15"/>
  <c r="AA31" i="15"/>
  <c r="Y31" i="15"/>
  <c r="V31" i="15"/>
  <c r="T31" i="15"/>
  <c r="S31" i="15"/>
  <c r="Q31" i="15"/>
  <c r="P31" i="15"/>
  <c r="N31" i="15"/>
  <c r="BJ30" i="15"/>
  <c r="BE30" i="15"/>
  <c r="BD30" i="15"/>
  <c r="BA30" i="15"/>
  <c r="AX30" i="15"/>
  <c r="AU30" i="15"/>
  <c r="AR30" i="15"/>
  <c r="AM30" i="15"/>
  <c r="AL30" i="15"/>
  <c r="AG30" i="15"/>
  <c r="AB30" i="15"/>
  <c r="Z30" i="15"/>
  <c r="X30" i="15"/>
  <c r="W30" i="15"/>
  <c r="U30" i="15"/>
  <c r="R30" i="15"/>
  <c r="O30" i="15"/>
  <c r="BJ29" i="15"/>
  <c r="BE29" i="15"/>
  <c r="BD29" i="15"/>
  <c r="BA29" i="15"/>
  <c r="AX29" i="15"/>
  <c r="AU29" i="15"/>
  <c r="AR29" i="15"/>
  <c r="AM29" i="15"/>
  <c r="AL29" i="15"/>
  <c r="AG29" i="15"/>
  <c r="AB29" i="15"/>
  <c r="Z29" i="15"/>
  <c r="X29" i="15"/>
  <c r="W29" i="15"/>
  <c r="U29" i="15"/>
  <c r="R29" i="15"/>
  <c r="O29" i="15"/>
  <c r="BJ28" i="15"/>
  <c r="BE28" i="15"/>
  <c r="BD28" i="15"/>
  <c r="BA28" i="15"/>
  <c r="AX28" i="15"/>
  <c r="AU28" i="15"/>
  <c r="AR28" i="15"/>
  <c r="AM28" i="15"/>
  <c r="AL28" i="15"/>
  <c r="AG28" i="15"/>
  <c r="AB28" i="15"/>
  <c r="Z28" i="15"/>
  <c r="X28" i="15"/>
  <c r="W28" i="15"/>
  <c r="U28" i="15"/>
  <c r="R28" i="15"/>
  <c r="O28" i="15"/>
  <c r="BJ27" i="15"/>
  <c r="BE27" i="15"/>
  <c r="BD27" i="15"/>
  <c r="BA27" i="15"/>
  <c r="AX27" i="15"/>
  <c r="AU27" i="15"/>
  <c r="AR27" i="15"/>
  <c r="AM27" i="15"/>
  <c r="AL27" i="15"/>
  <c r="AG27" i="15"/>
  <c r="AB27" i="15"/>
  <c r="Z27" i="15"/>
  <c r="X27" i="15"/>
  <c r="W27" i="15"/>
  <c r="U27" i="15"/>
  <c r="R27" i="15"/>
  <c r="O27" i="15"/>
  <c r="BJ26" i="15"/>
  <c r="BE26" i="15"/>
  <c r="BD26" i="15"/>
  <c r="BA26" i="15"/>
  <c r="AX26" i="15"/>
  <c r="AU26" i="15"/>
  <c r="AR26" i="15"/>
  <c r="AM26" i="15"/>
  <c r="AL26" i="15"/>
  <c r="AG26" i="15"/>
  <c r="AB26" i="15"/>
  <c r="Z26" i="15"/>
  <c r="X26" i="15"/>
  <c r="W26" i="15"/>
  <c r="U26" i="15"/>
  <c r="R26" i="15"/>
  <c r="O26" i="15"/>
  <c r="BJ25" i="15"/>
  <c r="BE25" i="15"/>
  <c r="BD25" i="15"/>
  <c r="BA25" i="15"/>
  <c r="AX25" i="15"/>
  <c r="AU25" i="15"/>
  <c r="AR25" i="15"/>
  <c r="AM25" i="15"/>
  <c r="AL25" i="15"/>
  <c r="AG25" i="15"/>
  <c r="AB25" i="15"/>
  <c r="Z25" i="15"/>
  <c r="X25" i="15"/>
  <c r="W25" i="15"/>
  <c r="U25" i="15"/>
  <c r="R25" i="15"/>
  <c r="O25" i="15"/>
  <c r="BJ24" i="15"/>
  <c r="BE24" i="15"/>
  <c r="BD24" i="15"/>
  <c r="BA24" i="15"/>
  <c r="AX24" i="15"/>
  <c r="AU24" i="15"/>
  <c r="AR24" i="15"/>
  <c r="AM24" i="15"/>
  <c r="AL24" i="15"/>
  <c r="AG24" i="15"/>
  <c r="AB24" i="15"/>
  <c r="Z24" i="15"/>
  <c r="X24" i="15"/>
  <c r="W24" i="15"/>
  <c r="U24" i="15"/>
  <c r="R24" i="15"/>
  <c r="O24" i="15"/>
  <c r="BJ23" i="15"/>
  <c r="BE23" i="15"/>
  <c r="BD23" i="15"/>
  <c r="BA23" i="15"/>
  <c r="AX23" i="15"/>
  <c r="AU23" i="15"/>
  <c r="AR23" i="15"/>
  <c r="AM23" i="15"/>
  <c r="AL23" i="15"/>
  <c r="AG23" i="15"/>
  <c r="AB23" i="15"/>
  <c r="Z23" i="15"/>
  <c r="X23" i="15"/>
  <c r="W23" i="15"/>
  <c r="U23" i="15"/>
  <c r="R23" i="15"/>
  <c r="O23" i="15"/>
  <c r="BJ22" i="15"/>
  <c r="BE22" i="15"/>
  <c r="BD22" i="15"/>
  <c r="BA22" i="15"/>
  <c r="AX22" i="15"/>
  <c r="AU22" i="15"/>
  <c r="AR22" i="15"/>
  <c r="AM22" i="15"/>
  <c r="AL22" i="15"/>
  <c r="AG22" i="15"/>
  <c r="AB22" i="15"/>
  <c r="Z22" i="15"/>
  <c r="X22" i="15"/>
  <c r="W22" i="15"/>
  <c r="U22" i="15"/>
  <c r="R22" i="15"/>
  <c r="O22" i="15"/>
  <c r="BJ21" i="15"/>
  <c r="BE21" i="15"/>
  <c r="BD21" i="15"/>
  <c r="BA21" i="15"/>
  <c r="AX21" i="15"/>
  <c r="AU21" i="15"/>
  <c r="AR21" i="15"/>
  <c r="AM21" i="15"/>
  <c r="AL21" i="15"/>
  <c r="AG21" i="15"/>
  <c r="AB21" i="15"/>
  <c r="Z21" i="15"/>
  <c r="X21" i="15"/>
  <c r="W21" i="15"/>
  <c r="U21" i="15"/>
  <c r="R21" i="15"/>
  <c r="O21" i="15"/>
  <c r="BJ20" i="15"/>
  <c r="BE20" i="15"/>
  <c r="BD20" i="15"/>
  <c r="BA20" i="15"/>
  <c r="AX20" i="15"/>
  <c r="AU20" i="15"/>
  <c r="AR20" i="15"/>
  <c r="AM20" i="15"/>
  <c r="AL20" i="15"/>
  <c r="AG20" i="15"/>
  <c r="AB20" i="15"/>
  <c r="Z20" i="15"/>
  <c r="X20" i="15"/>
  <c r="W20" i="15"/>
  <c r="U20" i="15"/>
  <c r="R20" i="15"/>
  <c r="O20" i="15"/>
  <c r="BJ19" i="15"/>
  <c r="BE19" i="15"/>
  <c r="BD19" i="15"/>
  <c r="BA19" i="15"/>
  <c r="AX19" i="15"/>
  <c r="AU19" i="15"/>
  <c r="AR19" i="15"/>
  <c r="AM19" i="15"/>
  <c r="AL19" i="15"/>
  <c r="AG19" i="15"/>
  <c r="AB19" i="15"/>
  <c r="Z19" i="15"/>
  <c r="X19" i="15"/>
  <c r="W19" i="15"/>
  <c r="U19" i="15"/>
  <c r="R19" i="15"/>
  <c r="O19" i="15"/>
  <c r="BJ18" i="15"/>
  <c r="BE18" i="15"/>
  <c r="BD18" i="15"/>
  <c r="BA18" i="15"/>
  <c r="AX18" i="15"/>
  <c r="AU18" i="15"/>
  <c r="AR18" i="15"/>
  <c r="AM18" i="15"/>
  <c r="AL18" i="15"/>
  <c r="AG18" i="15"/>
  <c r="AB18" i="15"/>
  <c r="Z18" i="15"/>
  <c r="X18" i="15"/>
  <c r="W18" i="15"/>
  <c r="U18" i="15"/>
  <c r="R18" i="15"/>
  <c r="O18" i="15"/>
  <c r="BJ17" i="15"/>
  <c r="BE17" i="15"/>
  <c r="BD17" i="15"/>
  <c r="BA17" i="15"/>
  <c r="AX17" i="15"/>
  <c r="AU17" i="15"/>
  <c r="AR17" i="15"/>
  <c r="AM17" i="15"/>
  <c r="AL17" i="15"/>
  <c r="AG17" i="15"/>
  <c r="AB17" i="15"/>
  <c r="Z17" i="15"/>
  <c r="X17" i="15"/>
  <c r="W17" i="15"/>
  <c r="U17" i="15"/>
  <c r="R17" i="15"/>
  <c r="O17" i="15"/>
  <c r="BJ16" i="15"/>
  <c r="BE16" i="15"/>
  <c r="BD16" i="15"/>
  <c r="BA16" i="15"/>
  <c r="AX16" i="15"/>
  <c r="AU16" i="15"/>
  <c r="AR16" i="15"/>
  <c r="AM16" i="15"/>
  <c r="AL16" i="15"/>
  <c r="AG16" i="15"/>
  <c r="AB16" i="15"/>
  <c r="Z16" i="15"/>
  <c r="X16" i="15"/>
  <c r="W16" i="15"/>
  <c r="U16" i="15"/>
  <c r="R16" i="15"/>
  <c r="O16" i="15"/>
  <c r="BJ15" i="15"/>
  <c r="BE15" i="15"/>
  <c r="BD15" i="15"/>
  <c r="BA15" i="15"/>
  <c r="AX15" i="15"/>
  <c r="AU15" i="15"/>
  <c r="AR15" i="15"/>
  <c r="AM15" i="15"/>
  <c r="AL15" i="15"/>
  <c r="AG15" i="15"/>
  <c r="AB15" i="15"/>
  <c r="Z15" i="15"/>
  <c r="X15" i="15"/>
  <c r="W15" i="15"/>
  <c r="U15" i="15"/>
  <c r="R15" i="15"/>
  <c r="O15" i="15"/>
  <c r="BJ14" i="15"/>
  <c r="BE14" i="15"/>
  <c r="BD14" i="15"/>
  <c r="BA14" i="15"/>
  <c r="AX14" i="15"/>
  <c r="AU14" i="15"/>
  <c r="AR14" i="15"/>
  <c r="AM14" i="15"/>
  <c r="AL14" i="15"/>
  <c r="AG14" i="15"/>
  <c r="AB14" i="15"/>
  <c r="Z14" i="15"/>
  <c r="X14" i="15"/>
  <c r="W14" i="15"/>
  <c r="U14" i="15"/>
  <c r="R14" i="15"/>
  <c r="O14" i="15"/>
  <c r="BJ13" i="15"/>
  <c r="BE13" i="15"/>
  <c r="BD13" i="15"/>
  <c r="BA13" i="15"/>
  <c r="AX13" i="15"/>
  <c r="AU13" i="15"/>
  <c r="AR13" i="15"/>
  <c r="AM13" i="15"/>
  <c r="AL13" i="15"/>
  <c r="AG13" i="15"/>
  <c r="AB13" i="15"/>
  <c r="Z13" i="15"/>
  <c r="X13" i="15"/>
  <c r="W13" i="15"/>
  <c r="U13" i="15"/>
  <c r="R13" i="15"/>
  <c r="O13" i="15"/>
  <c r="BJ12" i="15"/>
  <c r="BE12" i="15"/>
  <c r="BD12" i="15"/>
  <c r="BA12" i="15"/>
  <c r="AX12" i="15"/>
  <c r="AU12" i="15"/>
  <c r="AR12" i="15"/>
  <c r="AM12" i="15"/>
  <c r="AL12" i="15"/>
  <c r="AG12" i="15"/>
  <c r="AB12" i="15"/>
  <c r="Z12" i="15"/>
  <c r="X12" i="15"/>
  <c r="W12" i="15"/>
  <c r="U12" i="15"/>
  <c r="R12" i="15"/>
  <c r="O12" i="15"/>
  <c r="BJ11" i="15"/>
  <c r="BE11" i="15"/>
  <c r="BD11" i="15"/>
  <c r="BA11" i="15"/>
  <c r="AX11" i="15"/>
  <c r="AU11" i="15"/>
  <c r="AR11" i="15"/>
  <c r="AM11" i="15"/>
  <c r="AL11" i="15"/>
  <c r="AG11" i="15"/>
  <c r="AB11" i="15"/>
  <c r="Z11" i="15"/>
  <c r="X11" i="15"/>
  <c r="W11" i="15"/>
  <c r="U11" i="15"/>
  <c r="R11" i="15"/>
  <c r="O11" i="15"/>
  <c r="BJ10" i="15"/>
  <c r="BE10" i="15"/>
  <c r="BD10" i="15"/>
  <c r="BA10" i="15"/>
  <c r="AX10" i="15"/>
  <c r="AU10" i="15"/>
  <c r="AR10" i="15"/>
  <c r="AM10" i="15"/>
  <c r="AL10" i="15"/>
  <c r="AG10" i="15"/>
  <c r="AB10" i="15"/>
  <c r="Z10" i="15"/>
  <c r="X10" i="15"/>
  <c r="W10" i="15"/>
  <c r="U10" i="15"/>
  <c r="R10" i="15"/>
  <c r="O10" i="15"/>
  <c r="BJ9" i="15"/>
  <c r="BE9" i="15"/>
  <c r="BD9" i="15"/>
  <c r="BA9" i="15"/>
  <c r="AX9" i="15"/>
  <c r="AU9" i="15"/>
  <c r="AR9" i="15"/>
  <c r="AM9" i="15"/>
  <c r="AL9" i="15"/>
  <c r="AG9" i="15"/>
  <c r="Z9" i="15"/>
  <c r="X9" i="15"/>
  <c r="W9" i="15"/>
  <c r="U9" i="15"/>
  <c r="R9" i="15"/>
  <c r="O9" i="15"/>
  <c r="BJ8" i="15"/>
  <c r="BE8" i="15"/>
  <c r="BD8" i="15"/>
  <c r="BD31" i="15" s="1"/>
  <c r="BA8" i="15"/>
  <c r="AX8" i="15"/>
  <c r="AU8" i="15"/>
  <c r="AR8" i="15"/>
  <c r="AM8" i="15"/>
  <c r="AL8" i="15"/>
  <c r="AG8" i="15"/>
  <c r="AB8" i="15"/>
  <c r="Z8" i="15"/>
  <c r="X8" i="15"/>
  <c r="W8" i="15"/>
  <c r="U8" i="15"/>
  <c r="R8" i="15"/>
  <c r="O8" i="15"/>
  <c r="BJ7" i="15"/>
  <c r="BE7" i="15"/>
  <c r="BD7" i="15"/>
  <c r="BA7" i="15"/>
  <c r="AX7" i="15"/>
  <c r="AU7" i="15"/>
  <c r="AR7" i="15"/>
  <c r="AM7" i="15"/>
  <c r="AL7" i="15"/>
  <c r="AG7" i="15"/>
  <c r="AB7" i="15"/>
  <c r="Z7" i="15"/>
  <c r="X7" i="15"/>
  <c r="W7" i="15"/>
  <c r="U7" i="15"/>
  <c r="R7" i="15"/>
  <c r="O7" i="15"/>
  <c r="BJ6" i="15"/>
  <c r="BE6" i="15"/>
  <c r="BD6" i="15"/>
  <c r="BA6" i="15"/>
  <c r="AX6" i="15"/>
  <c r="AU6" i="15"/>
  <c r="AR6" i="15"/>
  <c r="AM6" i="15"/>
  <c r="AL6" i="15"/>
  <c r="AG6" i="15"/>
  <c r="AB6" i="15"/>
  <c r="Z6" i="15"/>
  <c r="X6" i="15"/>
  <c r="W6" i="15"/>
  <c r="U6" i="15"/>
  <c r="R6" i="15"/>
  <c r="O6" i="15"/>
  <c r="O31" i="15" s="1"/>
  <c r="BJ5" i="15"/>
  <c r="BE5" i="15"/>
  <c r="BD5" i="15"/>
  <c r="BA5" i="15"/>
  <c r="AX5" i="15"/>
  <c r="AU5" i="15"/>
  <c r="AR5" i="15"/>
  <c r="AM5" i="15"/>
  <c r="AM31" i="15" s="1"/>
  <c r="AL5" i="15"/>
  <c r="AG5" i="15"/>
  <c r="AB5" i="15"/>
  <c r="Z5" i="15"/>
  <c r="X5" i="15"/>
  <c r="W5" i="15"/>
  <c r="U5" i="15"/>
  <c r="R5" i="15"/>
  <c r="O5" i="15"/>
  <c r="BJ4" i="15"/>
  <c r="BJ31" i="15" s="1"/>
  <c r="BE4" i="15"/>
  <c r="BE31" i="15" s="1"/>
  <c r="BD4" i="15"/>
  <c r="BA4" i="15"/>
  <c r="BA31" i="15" s="1"/>
  <c r="AX4" i="15"/>
  <c r="AX31" i="15" s="1"/>
  <c r="AU4" i="15"/>
  <c r="AU31" i="15" s="1"/>
  <c r="AR4" i="15"/>
  <c r="AR31" i="15" s="1"/>
  <c r="AM4" i="15"/>
  <c r="AL4" i="15"/>
  <c r="AL31" i="15" s="1"/>
  <c r="AG4" i="15"/>
  <c r="AG31" i="15" s="1"/>
  <c r="AB4" i="15"/>
  <c r="AB31" i="15" s="1"/>
  <c r="Z4" i="15"/>
  <c r="Z31" i="15" s="1"/>
  <c r="X4" i="15"/>
  <c r="X31" i="15" s="1"/>
  <c r="W4" i="15"/>
  <c r="W31" i="15" s="1"/>
  <c r="U4" i="15"/>
  <c r="U31" i="15" s="1"/>
  <c r="R4" i="15"/>
  <c r="R31" i="15" s="1"/>
  <c r="O4" i="15"/>
  <c r="BJ5" i="14" l="1"/>
  <c r="BI5" i="14"/>
  <c r="BH5" i="14"/>
  <c r="BG5" i="14"/>
  <c r="BF5" i="14"/>
  <c r="BE5" i="14"/>
  <c r="BD5" i="14"/>
  <c r="BC5" i="14"/>
  <c r="BA5" i="14"/>
  <c r="AZ5" i="14"/>
  <c r="AX5" i="14"/>
  <c r="AW5" i="14"/>
  <c r="AV5" i="14"/>
  <c r="AU5" i="14"/>
  <c r="AS5" i="14"/>
  <c r="AR5" i="14"/>
  <c r="AQ5" i="14"/>
  <c r="AP5" i="14"/>
  <c r="AO5" i="14"/>
  <c r="AN5" i="14"/>
  <c r="AM5" i="14"/>
  <c r="AK5" i="14"/>
  <c r="AI5" i="14"/>
  <c r="AH5" i="14"/>
  <c r="AG5" i="14"/>
  <c r="AF5" i="14"/>
  <c r="AE5" i="14"/>
  <c r="AC5" i="14"/>
  <c r="AB5" i="14"/>
  <c r="Z5" i="14"/>
  <c r="Y5" i="14"/>
  <c r="V5" i="14"/>
  <c r="T5" i="14"/>
  <c r="S5" i="14"/>
  <c r="R5" i="14"/>
  <c r="Q5" i="14"/>
  <c r="P5" i="14"/>
  <c r="N5" i="14"/>
  <c r="BK4" i="14"/>
  <c r="BK5" i="14" s="1"/>
  <c r="BF4" i="14"/>
  <c r="BE4" i="14"/>
  <c r="BB4" i="14"/>
  <c r="BB5" i="14" s="1"/>
  <c r="AY4" i="14"/>
  <c r="AY5" i="14" s="1"/>
  <c r="AT4" i="14"/>
  <c r="AT5" i="14" s="1"/>
  <c r="AO4" i="14"/>
  <c r="AN4" i="14"/>
  <c r="AL4" i="14"/>
  <c r="AL5" i="14" s="1"/>
  <c r="AJ4" i="14"/>
  <c r="AJ5" i="14" s="1"/>
  <c r="AG4" i="14"/>
  <c r="AD4" i="14"/>
  <c r="AD5" i="14" s="1"/>
  <c r="AA4" i="14"/>
  <c r="AA5" i="14" s="1"/>
  <c r="X4" i="14"/>
  <c r="X5" i="14" s="1"/>
  <c r="W4" i="14"/>
  <c r="W5" i="14" s="1"/>
  <c r="U4" i="14"/>
  <c r="U5" i="14" s="1"/>
  <c r="R4" i="14"/>
  <c r="O4" i="14"/>
  <c r="O5" i="14" s="1"/>
  <c r="AO10" i="13" l="1"/>
  <c r="AN10" i="13"/>
  <c r="AM10" i="13"/>
  <c r="AL10" i="13"/>
  <c r="AJ10" i="13"/>
  <c r="AI10" i="13"/>
  <c r="AH10" i="13"/>
  <c r="AG10" i="13"/>
  <c r="AF10" i="13"/>
  <c r="AD10" i="13"/>
  <c r="AC10" i="13"/>
  <c r="AB10" i="13"/>
  <c r="AA10" i="13"/>
  <c r="Z10" i="13"/>
  <c r="Y10" i="13"/>
  <c r="X10" i="13"/>
  <c r="W10" i="13"/>
  <c r="V10" i="13"/>
  <c r="U10" i="13"/>
  <c r="S10" i="13"/>
  <c r="R10" i="13"/>
  <c r="Q10" i="13"/>
  <c r="P10" i="13"/>
  <c r="O10" i="13"/>
  <c r="N10" i="13"/>
  <c r="L10" i="13"/>
  <c r="AP9" i="13"/>
  <c r="AK9" i="13"/>
  <c r="AE9" i="13"/>
  <c r="T9" i="13"/>
  <c r="M9" i="13"/>
  <c r="AP8" i="13"/>
  <c r="AK8" i="13"/>
  <c r="AE8" i="13"/>
  <c r="T8" i="13"/>
  <c r="M8" i="13"/>
  <c r="AP7" i="13"/>
  <c r="AK7" i="13"/>
  <c r="AE7" i="13"/>
  <c r="T7" i="13"/>
  <c r="M7" i="13"/>
  <c r="AP6" i="13"/>
  <c r="AK6" i="13"/>
  <c r="AE6" i="13"/>
  <c r="AE10" i="13" s="1"/>
  <c r="T6" i="13"/>
  <c r="M6" i="13"/>
  <c r="AP5" i="13"/>
  <c r="AK5" i="13"/>
  <c r="AE5" i="13"/>
  <c r="T5" i="13"/>
  <c r="M5" i="13"/>
  <c r="AP4" i="13"/>
  <c r="AP10" i="13" s="1"/>
  <c r="AK4" i="13"/>
  <c r="AK10" i="13" s="1"/>
  <c r="AE4" i="13"/>
  <c r="T4" i="13"/>
  <c r="T10" i="13" s="1"/>
  <c r="M4" i="13"/>
  <c r="M10" i="13" s="1"/>
  <c r="BJ9" i="12" l="1"/>
  <c r="BI9" i="12"/>
  <c r="BH9" i="12"/>
  <c r="BG9" i="12"/>
  <c r="BD9" i="12"/>
  <c r="BC9" i="12"/>
  <c r="BA9" i="12"/>
  <c r="AZ9" i="12"/>
  <c r="AY9" i="12"/>
  <c r="AW9" i="12"/>
  <c r="AV9" i="12"/>
  <c r="AU9" i="12"/>
  <c r="AS9" i="12"/>
  <c r="AR9" i="12"/>
  <c r="AQ9" i="12"/>
  <c r="AP9" i="12"/>
  <c r="AM9" i="12"/>
  <c r="AL9" i="12"/>
  <c r="AJ9" i="12"/>
  <c r="AH9" i="12"/>
  <c r="AF9" i="12"/>
  <c r="AE9" i="12"/>
  <c r="AC9" i="12"/>
  <c r="AB9" i="12"/>
  <c r="Z9" i="12"/>
  <c r="Y9" i="12"/>
  <c r="V9" i="12"/>
  <c r="T9" i="12"/>
  <c r="S9" i="12"/>
  <c r="Q9" i="12"/>
  <c r="P9" i="12"/>
  <c r="O9" i="12"/>
  <c r="N9" i="12"/>
  <c r="BK8" i="12"/>
  <c r="BF8" i="12"/>
  <c r="BE8" i="12"/>
  <c r="BB8" i="12"/>
  <c r="AX8" i="12"/>
  <c r="AT8" i="12"/>
  <c r="AO8" i="12"/>
  <c r="AN8" i="12"/>
  <c r="AK8" i="12"/>
  <c r="AI8" i="12"/>
  <c r="AG8" i="12"/>
  <c r="AD8" i="12"/>
  <c r="AA8" i="12"/>
  <c r="X8" i="12"/>
  <c r="W8" i="12"/>
  <c r="U8" i="12"/>
  <c r="R8" i="12"/>
  <c r="O8" i="12"/>
  <c r="BK7" i="12"/>
  <c r="BF7" i="12"/>
  <c r="BE7" i="12"/>
  <c r="BB7" i="12"/>
  <c r="AX7" i="12"/>
  <c r="AT7" i="12"/>
  <c r="AO7" i="12"/>
  <c r="AN7" i="12"/>
  <c r="AK7" i="12"/>
  <c r="AI7" i="12"/>
  <c r="AG7" i="12"/>
  <c r="AD7" i="12"/>
  <c r="AA7" i="12"/>
  <c r="X7" i="12"/>
  <c r="W7" i="12"/>
  <c r="U7" i="12"/>
  <c r="R7" i="12"/>
  <c r="O7" i="12"/>
  <c r="BK6" i="12"/>
  <c r="BF6" i="12"/>
  <c r="BE6" i="12"/>
  <c r="BB6" i="12"/>
  <c r="AX6" i="12"/>
  <c r="AT6" i="12"/>
  <c r="AO6" i="12"/>
  <c r="AN6" i="12"/>
  <c r="AK6" i="12"/>
  <c r="AI6" i="12"/>
  <c r="AI9" i="12" s="1"/>
  <c r="AG6" i="12"/>
  <c r="AD6" i="12"/>
  <c r="AA6" i="12"/>
  <c r="X6" i="12"/>
  <c r="W6" i="12"/>
  <c r="U6" i="12"/>
  <c r="R6" i="12"/>
  <c r="O6" i="12"/>
  <c r="BK5" i="12"/>
  <c r="BK9" i="12" s="1"/>
  <c r="BF5" i="12"/>
  <c r="BE5" i="12"/>
  <c r="BB5" i="12"/>
  <c r="AX5" i="12"/>
  <c r="AT5" i="12"/>
  <c r="AO5" i="12"/>
  <c r="AN5" i="12"/>
  <c r="AN9" i="12" s="1"/>
  <c r="AK5" i="12"/>
  <c r="AI5" i="12"/>
  <c r="AG5" i="12"/>
  <c r="AD5" i="12"/>
  <c r="AA5" i="12"/>
  <c r="AA9" i="12" s="1"/>
  <c r="X5" i="12"/>
  <c r="W5" i="12"/>
  <c r="U5" i="12"/>
  <c r="U9" i="12" s="1"/>
  <c r="R5" i="12"/>
  <c r="O5" i="12"/>
  <c r="BK4" i="12"/>
  <c r="BF4" i="12"/>
  <c r="BF9" i="12" s="1"/>
  <c r="BE4" i="12"/>
  <c r="BE9" i="12" s="1"/>
  <c r="BB4" i="12"/>
  <c r="BB9" i="12" s="1"/>
  <c r="AX4" i="12"/>
  <c r="AX9" i="12" s="1"/>
  <c r="AT4" i="12"/>
  <c r="AT9" i="12" s="1"/>
  <c r="AO4" i="12"/>
  <c r="AO9" i="12" s="1"/>
  <c r="AN4" i="12"/>
  <c r="AK4" i="12"/>
  <c r="AK9" i="12" s="1"/>
  <c r="AI4" i="12"/>
  <c r="AG4" i="12"/>
  <c r="AG9" i="12" s="1"/>
  <c r="AD4" i="12"/>
  <c r="AD9" i="12" s="1"/>
  <c r="AA4" i="12"/>
  <c r="X4" i="12"/>
  <c r="X9" i="12" s="1"/>
  <c r="W4" i="12"/>
  <c r="W9" i="12" s="1"/>
  <c r="U4" i="12"/>
  <c r="R4" i="12"/>
  <c r="R9" i="12" s="1"/>
  <c r="O4" i="12"/>
  <c r="BJ5" i="11" l="1"/>
  <c r="BI5" i="11"/>
  <c r="BH5" i="11"/>
  <c r="BG5" i="11"/>
  <c r="BD5" i="11"/>
  <c r="BC5" i="11"/>
  <c r="BA5" i="11"/>
  <c r="AY5" i="11"/>
  <c r="AW5" i="11"/>
  <c r="AV5" i="11"/>
  <c r="AU5" i="11"/>
  <c r="AS5" i="11"/>
  <c r="AR5" i="11"/>
  <c r="AQ5" i="11"/>
  <c r="AP5" i="11"/>
  <c r="AO5" i="11"/>
  <c r="AN5" i="11"/>
  <c r="AK5" i="11"/>
  <c r="AJ5" i="11"/>
  <c r="AH5" i="11"/>
  <c r="AG5" i="11"/>
  <c r="AF5" i="11"/>
  <c r="AD5" i="11"/>
  <c r="AC5" i="11"/>
  <c r="AB5" i="11"/>
  <c r="Z5" i="11"/>
  <c r="Y5" i="11"/>
  <c r="V5" i="11"/>
  <c r="T5" i="11"/>
  <c r="S5" i="11"/>
  <c r="R5" i="11"/>
  <c r="Q5" i="11"/>
  <c r="P5" i="11"/>
  <c r="N5" i="11"/>
  <c r="BK4" i="11"/>
  <c r="BK5" i="11" s="1"/>
  <c r="BF4" i="11"/>
  <c r="BF5" i="11" s="1"/>
  <c r="BE4" i="11"/>
  <c r="BE5" i="11" s="1"/>
  <c r="BB4" i="11"/>
  <c r="BB5" i="11" s="1"/>
  <c r="AZ4" i="11"/>
  <c r="AZ5" i="11" s="1"/>
  <c r="AX4" i="11"/>
  <c r="AX5" i="11" s="1"/>
  <c r="AT4" i="11"/>
  <c r="AT5" i="11" s="1"/>
  <c r="AR4" i="11"/>
  <c r="AM4" i="11"/>
  <c r="AM5" i="11" s="1"/>
  <c r="AL4" i="11"/>
  <c r="AL5" i="11" s="1"/>
  <c r="AI4" i="11"/>
  <c r="AI5" i="11" s="1"/>
  <c r="AE4" i="11"/>
  <c r="AE5" i="11" s="1"/>
  <c r="AA4" i="11"/>
  <c r="AA5" i="11" s="1"/>
  <c r="X4" i="11"/>
  <c r="X5" i="11" s="1"/>
  <c r="W4" i="11"/>
  <c r="W5" i="11" s="1"/>
  <c r="U4" i="11"/>
  <c r="U5" i="11" s="1"/>
  <c r="R4" i="11"/>
  <c r="O4" i="11"/>
  <c r="O5" i="11" s="1"/>
  <c r="BI25" i="10" l="1"/>
  <c r="BH25" i="10"/>
  <c r="BG25" i="10"/>
  <c r="BF25" i="10"/>
  <c r="BC25" i="10"/>
  <c r="BB25" i="10"/>
  <c r="AZ25" i="10"/>
  <c r="AY25" i="10"/>
  <c r="AW25" i="10"/>
  <c r="AV25" i="10"/>
  <c r="AU25" i="10"/>
  <c r="AT25" i="10"/>
  <c r="AR25" i="10"/>
  <c r="AQ25" i="10"/>
  <c r="AP25" i="10"/>
  <c r="AO25" i="10"/>
  <c r="AL25" i="10"/>
  <c r="AK25" i="10"/>
  <c r="AI25" i="10"/>
  <c r="AH25" i="10"/>
  <c r="AF25" i="10"/>
  <c r="AE25" i="10"/>
  <c r="AC25" i="10"/>
  <c r="AB25" i="10"/>
  <c r="Z25" i="10"/>
  <c r="Y25" i="10"/>
  <c r="V25" i="10"/>
  <c r="T25" i="10"/>
  <c r="S25" i="10"/>
  <c r="Q25" i="10"/>
  <c r="P25" i="10"/>
  <c r="N25" i="10"/>
  <c r="BJ24" i="10"/>
  <c r="BE24" i="10"/>
  <c r="BD24" i="10"/>
  <c r="BA24" i="10"/>
  <c r="AX24" i="10"/>
  <c r="AS24" i="10"/>
  <c r="AN24" i="10"/>
  <c r="AM24" i="10"/>
  <c r="AJ24" i="10"/>
  <c r="AG24" i="10"/>
  <c r="AD24" i="10"/>
  <c r="AA24" i="10"/>
  <c r="X24" i="10"/>
  <c r="W24" i="10"/>
  <c r="U24" i="10"/>
  <c r="R24" i="10"/>
  <c r="O24" i="10"/>
  <c r="BJ23" i="10"/>
  <c r="BE23" i="10"/>
  <c r="BD23" i="10"/>
  <c r="BA23" i="10"/>
  <c r="AX23" i="10"/>
  <c r="AS23" i="10"/>
  <c r="AN23" i="10"/>
  <c r="AM23" i="10"/>
  <c r="AJ23" i="10"/>
  <c r="AG23" i="10"/>
  <c r="AD23" i="10"/>
  <c r="AA23" i="10"/>
  <c r="X23" i="10"/>
  <c r="W23" i="10"/>
  <c r="U23" i="10"/>
  <c r="R23" i="10"/>
  <c r="O23" i="10"/>
  <c r="BJ22" i="10"/>
  <c r="BE22" i="10"/>
  <c r="BD22" i="10"/>
  <c r="BA22" i="10"/>
  <c r="AX22" i="10"/>
  <c r="AS22" i="10"/>
  <c r="AN22" i="10"/>
  <c r="AM22" i="10"/>
  <c r="AJ22" i="10"/>
  <c r="AG22" i="10"/>
  <c r="AD22" i="10"/>
  <c r="AA22" i="10"/>
  <c r="X22" i="10"/>
  <c r="W22" i="10"/>
  <c r="U22" i="10"/>
  <c r="R22" i="10"/>
  <c r="O22" i="10"/>
  <c r="BJ21" i="10"/>
  <c r="BE21" i="10"/>
  <c r="BD21" i="10"/>
  <c r="BA21" i="10"/>
  <c r="AX21" i="10"/>
  <c r="AS21" i="10"/>
  <c r="AN21" i="10"/>
  <c r="AM21" i="10"/>
  <c r="AJ21" i="10"/>
  <c r="AG21" i="10"/>
  <c r="AD21" i="10"/>
  <c r="AA21" i="10"/>
  <c r="X21" i="10"/>
  <c r="W21" i="10"/>
  <c r="U21" i="10"/>
  <c r="R21" i="10"/>
  <c r="O21" i="10"/>
  <c r="BJ20" i="10"/>
  <c r="BE20" i="10"/>
  <c r="BD20" i="10"/>
  <c r="BA20" i="10"/>
  <c r="AX20" i="10"/>
  <c r="AS20" i="10"/>
  <c r="AN20" i="10"/>
  <c r="AM20" i="10"/>
  <c r="AJ20" i="10"/>
  <c r="AG20" i="10"/>
  <c r="AD20" i="10"/>
  <c r="AA20" i="10"/>
  <c r="X20" i="10"/>
  <c r="W20" i="10"/>
  <c r="U20" i="10"/>
  <c r="R20" i="10"/>
  <c r="O20" i="10"/>
  <c r="BJ19" i="10"/>
  <c r="BE19" i="10"/>
  <c r="BD19" i="10"/>
  <c r="BA19" i="10"/>
  <c r="AX19" i="10"/>
  <c r="AS19" i="10"/>
  <c r="AN19" i="10"/>
  <c r="AM19" i="10"/>
  <c r="AJ19" i="10"/>
  <c r="AG19" i="10"/>
  <c r="AD19" i="10"/>
  <c r="AA19" i="10"/>
  <c r="X19" i="10"/>
  <c r="W19" i="10"/>
  <c r="U19" i="10"/>
  <c r="R19" i="10"/>
  <c r="O19" i="10"/>
  <c r="BJ18" i="10"/>
  <c r="BE18" i="10"/>
  <c r="BD18" i="10"/>
  <c r="BA18" i="10"/>
  <c r="AX18" i="10"/>
  <c r="AS18" i="10"/>
  <c r="AN18" i="10"/>
  <c r="AM18" i="10"/>
  <c r="AJ18" i="10"/>
  <c r="AG18" i="10"/>
  <c r="AD18" i="10"/>
  <c r="AA18" i="10"/>
  <c r="X18" i="10"/>
  <c r="W18" i="10"/>
  <c r="U18" i="10"/>
  <c r="R18" i="10"/>
  <c r="O18" i="10"/>
  <c r="BJ17" i="10"/>
  <c r="BE17" i="10"/>
  <c r="BD17" i="10"/>
  <c r="BA17" i="10"/>
  <c r="AX17" i="10"/>
  <c r="AS17" i="10"/>
  <c r="AN17" i="10"/>
  <c r="AM17" i="10"/>
  <c r="AJ17" i="10"/>
  <c r="AG17" i="10"/>
  <c r="AD17" i="10"/>
  <c r="AA17" i="10"/>
  <c r="X17" i="10"/>
  <c r="W17" i="10"/>
  <c r="U17" i="10"/>
  <c r="R17" i="10"/>
  <c r="O17" i="10"/>
  <c r="BJ16" i="10"/>
  <c r="BE16" i="10"/>
  <c r="BD16" i="10"/>
  <c r="BA16" i="10"/>
  <c r="AX16" i="10"/>
  <c r="AS16" i="10"/>
  <c r="AN16" i="10"/>
  <c r="AM16" i="10"/>
  <c r="AJ16" i="10"/>
  <c r="AG16" i="10"/>
  <c r="AD16" i="10"/>
  <c r="AA16" i="10"/>
  <c r="X16" i="10"/>
  <c r="W16" i="10"/>
  <c r="U16" i="10"/>
  <c r="R16" i="10"/>
  <c r="O16" i="10"/>
  <c r="BJ15" i="10"/>
  <c r="BE15" i="10"/>
  <c r="BD15" i="10"/>
  <c r="BA15" i="10"/>
  <c r="AX15" i="10"/>
  <c r="AS15" i="10"/>
  <c r="AN15" i="10"/>
  <c r="AM15" i="10"/>
  <c r="AJ15" i="10"/>
  <c r="AG15" i="10"/>
  <c r="AD15" i="10"/>
  <c r="AA15" i="10"/>
  <c r="X15" i="10"/>
  <c r="W15" i="10"/>
  <c r="U15" i="10"/>
  <c r="R15" i="10"/>
  <c r="O15" i="10"/>
  <c r="BJ14" i="10"/>
  <c r="BE14" i="10"/>
  <c r="BD14" i="10"/>
  <c r="BA14" i="10"/>
  <c r="AX14" i="10"/>
  <c r="AS14" i="10"/>
  <c r="AN14" i="10"/>
  <c r="AM14" i="10"/>
  <c r="AJ14" i="10"/>
  <c r="AG14" i="10"/>
  <c r="AD14" i="10"/>
  <c r="AA14" i="10"/>
  <c r="X14" i="10"/>
  <c r="W14" i="10"/>
  <c r="U14" i="10"/>
  <c r="R14" i="10"/>
  <c r="O14" i="10"/>
  <c r="BJ13" i="10"/>
  <c r="BE13" i="10"/>
  <c r="BD13" i="10"/>
  <c r="BA13" i="10"/>
  <c r="AX13" i="10"/>
  <c r="AS13" i="10"/>
  <c r="AN13" i="10"/>
  <c r="AM13" i="10"/>
  <c r="AJ13" i="10"/>
  <c r="AG13" i="10"/>
  <c r="AD13" i="10"/>
  <c r="AA13" i="10"/>
  <c r="X13" i="10"/>
  <c r="W13" i="10"/>
  <c r="U13" i="10"/>
  <c r="R13" i="10"/>
  <c r="O13" i="10"/>
  <c r="BJ12" i="10"/>
  <c r="BE12" i="10"/>
  <c r="BD12" i="10"/>
  <c r="BA12" i="10"/>
  <c r="AX12" i="10"/>
  <c r="AS12" i="10"/>
  <c r="AN12" i="10"/>
  <c r="AM12" i="10"/>
  <c r="AJ12" i="10"/>
  <c r="AG12" i="10"/>
  <c r="AD12" i="10"/>
  <c r="AA12" i="10"/>
  <c r="X12" i="10"/>
  <c r="W12" i="10"/>
  <c r="U12" i="10"/>
  <c r="R12" i="10"/>
  <c r="O12" i="10"/>
  <c r="BJ11" i="10"/>
  <c r="BE11" i="10"/>
  <c r="BD11" i="10"/>
  <c r="BA11" i="10"/>
  <c r="AX11" i="10"/>
  <c r="AS11" i="10"/>
  <c r="AN11" i="10"/>
  <c r="AM11" i="10"/>
  <c r="AJ11" i="10"/>
  <c r="AG11" i="10"/>
  <c r="AD11" i="10"/>
  <c r="AA11" i="10"/>
  <c r="X11" i="10"/>
  <c r="W11" i="10"/>
  <c r="U11" i="10"/>
  <c r="R11" i="10"/>
  <c r="O11" i="10"/>
  <c r="BJ10" i="10"/>
  <c r="BE10" i="10"/>
  <c r="BD10" i="10"/>
  <c r="BA10" i="10"/>
  <c r="AX10" i="10"/>
  <c r="AS10" i="10"/>
  <c r="AN10" i="10"/>
  <c r="AM10" i="10"/>
  <c r="AJ10" i="10"/>
  <c r="AG10" i="10"/>
  <c r="AD10" i="10"/>
  <c r="AA10" i="10"/>
  <c r="X10" i="10"/>
  <c r="W10" i="10"/>
  <c r="U10" i="10"/>
  <c r="R10" i="10"/>
  <c r="O10" i="10"/>
  <c r="BJ9" i="10"/>
  <c r="BE9" i="10"/>
  <c r="BD9" i="10"/>
  <c r="BA9" i="10"/>
  <c r="AX9" i="10"/>
  <c r="AS9" i="10"/>
  <c r="AN9" i="10"/>
  <c r="AM9" i="10"/>
  <c r="AJ9" i="10"/>
  <c r="AG9" i="10"/>
  <c r="AD9" i="10"/>
  <c r="AA9" i="10"/>
  <c r="X9" i="10"/>
  <c r="W9" i="10"/>
  <c r="U9" i="10"/>
  <c r="R9" i="10"/>
  <c r="O9" i="10"/>
  <c r="BJ8" i="10"/>
  <c r="BE8" i="10"/>
  <c r="BD8" i="10"/>
  <c r="BA8" i="10"/>
  <c r="AX8" i="10"/>
  <c r="AS8" i="10"/>
  <c r="AN8" i="10"/>
  <c r="AM8" i="10"/>
  <c r="AJ8" i="10"/>
  <c r="AG8" i="10"/>
  <c r="AD8" i="10"/>
  <c r="AA8" i="10"/>
  <c r="X8" i="10"/>
  <c r="W8" i="10"/>
  <c r="U8" i="10"/>
  <c r="R8" i="10"/>
  <c r="O8" i="10"/>
  <c r="BJ7" i="10"/>
  <c r="BE7" i="10"/>
  <c r="BD7" i="10"/>
  <c r="BA7" i="10"/>
  <c r="AX7" i="10"/>
  <c r="AS7" i="10"/>
  <c r="AN7" i="10"/>
  <c r="AM7" i="10"/>
  <c r="AJ7" i="10"/>
  <c r="AJ25" i="10" s="1"/>
  <c r="AG7" i="10"/>
  <c r="AD7" i="10"/>
  <c r="AA7" i="10"/>
  <c r="X7" i="10"/>
  <c r="W7" i="10"/>
  <c r="U7" i="10"/>
  <c r="R7" i="10"/>
  <c r="O7" i="10"/>
  <c r="O25" i="10" s="1"/>
  <c r="BJ6" i="10"/>
  <c r="BE6" i="10"/>
  <c r="BD6" i="10"/>
  <c r="BA6" i="10"/>
  <c r="AX6" i="10"/>
  <c r="AS6" i="10"/>
  <c r="AN6" i="10"/>
  <c r="AM6" i="10"/>
  <c r="AM25" i="10" s="1"/>
  <c r="AJ6" i="10"/>
  <c r="AG6" i="10"/>
  <c r="AD6" i="10"/>
  <c r="AA6" i="10"/>
  <c r="X6" i="10"/>
  <c r="W6" i="10"/>
  <c r="U6" i="10"/>
  <c r="R6" i="10"/>
  <c r="O6" i="10"/>
  <c r="BJ5" i="10"/>
  <c r="BE5" i="10"/>
  <c r="BD5" i="10"/>
  <c r="BA5" i="10"/>
  <c r="BA25" i="10" s="1"/>
  <c r="AX5" i="10"/>
  <c r="AS5" i="10"/>
  <c r="AN5" i="10"/>
  <c r="AM5" i="10"/>
  <c r="AJ5" i="10"/>
  <c r="AG5" i="10"/>
  <c r="AD5" i="10"/>
  <c r="AA5" i="10"/>
  <c r="X5" i="10"/>
  <c r="W5" i="10"/>
  <c r="U5" i="10"/>
  <c r="U25" i="10" s="1"/>
  <c r="R5" i="10"/>
  <c r="O5" i="10"/>
  <c r="BJ4" i="10"/>
  <c r="BJ25" i="10" s="1"/>
  <c r="BE4" i="10"/>
  <c r="BE25" i="10" s="1"/>
  <c r="BD4" i="10"/>
  <c r="BD25" i="10" s="1"/>
  <c r="BA4" i="10"/>
  <c r="AX4" i="10"/>
  <c r="AX25" i="10" s="1"/>
  <c r="AS4" i="10"/>
  <c r="AS25" i="10" s="1"/>
  <c r="AN4" i="10"/>
  <c r="AN25" i="10" s="1"/>
  <c r="AM4" i="10"/>
  <c r="AJ4" i="10"/>
  <c r="AG4" i="10"/>
  <c r="AG25" i="10" s="1"/>
  <c r="AD4" i="10"/>
  <c r="AD25" i="10" s="1"/>
  <c r="AA4" i="10"/>
  <c r="AA25" i="10" s="1"/>
  <c r="X4" i="10"/>
  <c r="X25" i="10" s="1"/>
  <c r="W4" i="10"/>
  <c r="W25" i="10" s="1"/>
  <c r="U4" i="10"/>
  <c r="R4" i="10"/>
  <c r="R25" i="10" s="1"/>
  <c r="O4" i="10"/>
  <c r="BI6" i="9" l="1"/>
  <c r="BH6" i="9"/>
  <c r="BG6" i="9"/>
  <c r="BF6" i="9"/>
  <c r="BE6" i="9"/>
  <c r="BC6" i="9"/>
  <c r="BB6" i="9"/>
  <c r="AZ6" i="9"/>
  <c r="AX6" i="9"/>
  <c r="AW6" i="9"/>
  <c r="AV6" i="9"/>
  <c r="AT6" i="9"/>
  <c r="AS6" i="9"/>
  <c r="AQ6" i="9"/>
  <c r="AP6" i="9"/>
  <c r="AO6" i="9"/>
  <c r="AN6" i="9"/>
  <c r="AM6" i="9"/>
  <c r="AK6" i="9"/>
  <c r="AJ6" i="9"/>
  <c r="AH6" i="9"/>
  <c r="AG6" i="9"/>
  <c r="AF6" i="9"/>
  <c r="AE6" i="9"/>
  <c r="AD6" i="9"/>
  <c r="AB6" i="9"/>
  <c r="AA6" i="9"/>
  <c r="Z6" i="9"/>
  <c r="Y6" i="9"/>
  <c r="V6" i="9"/>
  <c r="T6" i="9"/>
  <c r="S6" i="9"/>
  <c r="Q6" i="9"/>
  <c r="P6" i="9"/>
  <c r="O6" i="9"/>
  <c r="N6" i="9"/>
  <c r="BJ5" i="9"/>
  <c r="BE5" i="9"/>
  <c r="BD5" i="9"/>
  <c r="BA5" i="9"/>
  <c r="AY5" i="9"/>
  <c r="AU5" i="9"/>
  <c r="AR5" i="9"/>
  <c r="AM5" i="9"/>
  <c r="AL5" i="9"/>
  <c r="AI5" i="9"/>
  <c r="AF5" i="9"/>
  <c r="AC5" i="9"/>
  <c r="X5" i="9"/>
  <c r="W5" i="9"/>
  <c r="U5" i="9"/>
  <c r="U6" i="9" s="1"/>
  <c r="R5" i="9"/>
  <c r="O5" i="9"/>
  <c r="BJ4" i="9"/>
  <c r="BJ6" i="9" s="1"/>
  <c r="BE4" i="9"/>
  <c r="BD4" i="9"/>
  <c r="BD6" i="9" s="1"/>
  <c r="BA4" i="9"/>
  <c r="BA6" i="9" s="1"/>
  <c r="AY4" i="9"/>
  <c r="AY6" i="9" s="1"/>
  <c r="AU4" i="9"/>
  <c r="AU6" i="9" s="1"/>
  <c r="AR4" i="9"/>
  <c r="AR6" i="9" s="1"/>
  <c r="AM4" i="9"/>
  <c r="AL4" i="9"/>
  <c r="AL6" i="9" s="1"/>
  <c r="AI4" i="9"/>
  <c r="AI6" i="9" s="1"/>
  <c r="AF4" i="9"/>
  <c r="AC4" i="9"/>
  <c r="AC6" i="9" s="1"/>
  <c r="X4" i="9"/>
  <c r="X6" i="9" s="1"/>
  <c r="W4" i="9"/>
  <c r="W6" i="9" s="1"/>
  <c r="U4" i="9"/>
  <c r="R4" i="9"/>
  <c r="R6" i="9" s="1"/>
  <c r="O4" i="9"/>
  <c r="AO5" i="8" l="1"/>
  <c r="AN5" i="8"/>
  <c r="AM5" i="8"/>
  <c r="AL5" i="8"/>
  <c r="AK5" i="8"/>
  <c r="AJ5" i="8"/>
  <c r="AI5" i="8"/>
  <c r="AH5" i="8"/>
  <c r="AG5" i="8"/>
  <c r="AF5" i="8"/>
  <c r="AE5" i="8"/>
  <c r="AD5" i="8"/>
  <c r="AC5" i="8"/>
  <c r="AB5" i="8"/>
  <c r="AA5" i="8"/>
  <c r="Z5" i="8"/>
  <c r="Y5" i="8"/>
  <c r="X5" i="8"/>
  <c r="W5" i="8"/>
  <c r="V5" i="8"/>
  <c r="U5" i="8"/>
  <c r="T5" i="8"/>
  <c r="S5" i="8"/>
  <c r="R5" i="8"/>
  <c r="Q5" i="8"/>
  <c r="P5" i="8"/>
  <c r="O5" i="8"/>
  <c r="N5" i="8"/>
  <c r="L5" i="8"/>
  <c r="AP4" i="8"/>
  <c r="AP5" i="8" s="1"/>
  <c r="AK4" i="8"/>
  <c r="AE4" i="8"/>
  <c r="V4" i="8"/>
  <c r="S4" i="8"/>
  <c r="M4" i="8"/>
  <c r="M5" i="8" s="1"/>
  <c r="AT16" i="7" l="1"/>
  <c r="AS16" i="7"/>
  <c r="AR16" i="7"/>
  <c r="AQ16" i="7"/>
  <c r="AP16" i="7"/>
  <c r="AN16" i="7"/>
  <c r="AM16" i="7"/>
  <c r="AL16" i="7"/>
  <c r="AK16" i="7"/>
  <c r="AJ16" i="7"/>
  <c r="AI16" i="7"/>
  <c r="AH16" i="7"/>
  <c r="AG16" i="7"/>
  <c r="AF16" i="7"/>
  <c r="AE16" i="7"/>
  <c r="AD16" i="7"/>
  <c r="AC16" i="7"/>
  <c r="AB16" i="7"/>
  <c r="AA16" i="7"/>
  <c r="Z16" i="7"/>
  <c r="Y16" i="7"/>
  <c r="W16" i="7"/>
  <c r="V16" i="7"/>
  <c r="U16" i="7"/>
  <c r="T16" i="7"/>
  <c r="S16" i="7"/>
  <c r="R16" i="7"/>
  <c r="Q16" i="7"/>
  <c r="P16" i="7"/>
  <c r="O16" i="7"/>
  <c r="N16" i="7"/>
  <c r="L16" i="7"/>
  <c r="AT15" i="7"/>
  <c r="AO15" i="7"/>
  <c r="X15" i="7"/>
  <c r="M15" i="7"/>
  <c r="AT14" i="7"/>
  <c r="AO14" i="7"/>
  <c r="X14" i="7"/>
  <c r="M14" i="7"/>
  <c r="AT13" i="7"/>
  <c r="AO13" i="7"/>
  <c r="X13" i="7"/>
  <c r="M13" i="7"/>
  <c r="AT12" i="7"/>
  <c r="AO12" i="7"/>
  <c r="X12" i="7"/>
  <c r="M12" i="7"/>
  <c r="AT11" i="7"/>
  <c r="AO11" i="7"/>
  <c r="X11" i="7"/>
  <c r="M11" i="7"/>
  <c r="AT10" i="7"/>
  <c r="AO10" i="7"/>
  <c r="X10" i="7"/>
  <c r="M10" i="7"/>
  <c r="AT9" i="7"/>
  <c r="AO9" i="7"/>
  <c r="X9" i="7"/>
  <c r="M9" i="7"/>
  <c r="AT8" i="7"/>
  <c r="AO8" i="7"/>
  <c r="X8" i="7"/>
  <c r="M8" i="7"/>
  <c r="AT7" i="7"/>
  <c r="AO7" i="7"/>
  <c r="X7" i="7"/>
  <c r="M7" i="7"/>
  <c r="AT6" i="7"/>
  <c r="AO6" i="7"/>
  <c r="X6" i="7"/>
  <c r="M6" i="7"/>
  <c r="AT5" i="7"/>
  <c r="AO5" i="7"/>
  <c r="X5" i="7"/>
  <c r="M5" i="7"/>
  <c r="AT4" i="7"/>
  <c r="AO4" i="7"/>
  <c r="X4" i="7"/>
  <c r="M4" i="7"/>
  <c r="AT3" i="7"/>
  <c r="AO3" i="7"/>
  <c r="AO16" i="7" s="1"/>
  <c r="X3" i="7"/>
  <c r="X16" i="7" s="1"/>
  <c r="M3" i="7"/>
  <c r="M16" i="7" s="1"/>
  <c r="AQ5" i="6" l="1"/>
  <c r="AP5" i="6"/>
  <c r="AO5" i="6"/>
  <c r="AN5" i="6"/>
  <c r="AM5" i="6"/>
  <c r="AK5" i="6"/>
  <c r="AJ5" i="6"/>
  <c r="AI5" i="6"/>
  <c r="AH5" i="6"/>
  <c r="AG5" i="6"/>
  <c r="AE5" i="6"/>
  <c r="AD5" i="6"/>
  <c r="AC5" i="6"/>
  <c r="AB5" i="6"/>
  <c r="AA5" i="6"/>
  <c r="Y5" i="6"/>
  <c r="X5" i="6"/>
  <c r="W5" i="6"/>
  <c r="V5" i="6"/>
  <c r="U5" i="6"/>
  <c r="S5" i="6"/>
  <c r="R5" i="6"/>
  <c r="Q5" i="6"/>
  <c r="P5" i="6"/>
  <c r="O5" i="6"/>
  <c r="N5" i="6"/>
  <c r="M5" i="6"/>
  <c r="AR4" i="6"/>
  <c r="AL4" i="6"/>
  <c r="AF4" i="6"/>
  <c r="Z4" i="6"/>
  <c r="T4" i="6"/>
  <c r="N4" i="6"/>
  <c r="AR3" i="6"/>
  <c r="AR5" i="6" s="1"/>
  <c r="AL3" i="6"/>
  <c r="AL5" i="6" s="1"/>
  <c r="AF3" i="6"/>
  <c r="AF5" i="6" s="1"/>
  <c r="Z3" i="6"/>
  <c r="Z5" i="6" s="1"/>
  <c r="T3" i="6"/>
  <c r="T5" i="6" s="1"/>
  <c r="N3" i="6"/>
  <c r="AO6" i="5" l="1"/>
  <c r="AN6" i="5"/>
  <c r="AM6" i="5"/>
  <c r="AL6" i="5"/>
  <c r="AK6" i="5"/>
  <c r="AJ6" i="5"/>
  <c r="AI6" i="5"/>
  <c r="AH6" i="5"/>
  <c r="AG6" i="5"/>
  <c r="AF6" i="5"/>
  <c r="AD6" i="5"/>
  <c r="AC6" i="5"/>
  <c r="AB6" i="5"/>
  <c r="AA6" i="5"/>
  <c r="Z6" i="5"/>
  <c r="Y6" i="5"/>
  <c r="X6" i="5"/>
  <c r="W6" i="5"/>
  <c r="V6" i="5"/>
  <c r="U6" i="5"/>
  <c r="T6" i="5"/>
  <c r="S6" i="5"/>
  <c r="R6" i="5"/>
  <c r="Q6" i="5"/>
  <c r="P6" i="5"/>
  <c r="O6" i="5"/>
  <c r="M6" i="5"/>
  <c r="AP5" i="5"/>
  <c r="AE5" i="5"/>
  <c r="T5" i="5"/>
  <c r="N5" i="5"/>
  <c r="AP4" i="5"/>
  <c r="AE4" i="5"/>
  <c r="T4" i="5"/>
  <c r="N4" i="5"/>
  <c r="AP3" i="5"/>
  <c r="AP6" i="5" s="1"/>
  <c r="AE3" i="5"/>
  <c r="AE6" i="5" s="1"/>
  <c r="T3" i="5"/>
  <c r="N3" i="5"/>
  <c r="N6" i="5" s="1"/>
  <c r="BA5" i="4" l="1"/>
  <c r="AZ5" i="4"/>
  <c r="AY5" i="4"/>
  <c r="AX5" i="4"/>
  <c r="AW5" i="4"/>
  <c r="AV5" i="4"/>
  <c r="AU5" i="4"/>
  <c r="AT5" i="4"/>
  <c r="AQ5" i="4"/>
  <c r="AO5" i="4"/>
  <c r="AM5" i="4"/>
  <c r="AK5" i="4"/>
  <c r="AI5" i="4"/>
  <c r="AH5" i="4"/>
  <c r="AG5" i="4"/>
  <c r="AE5" i="4"/>
  <c r="AC5" i="4"/>
  <c r="AA5" i="4"/>
  <c r="Y5" i="4"/>
  <c r="W5" i="4"/>
  <c r="U5" i="4"/>
  <c r="S5" i="4"/>
  <c r="R5" i="4"/>
  <c r="Q5" i="4"/>
  <c r="P5" i="4"/>
  <c r="O5" i="4"/>
  <c r="M5" i="4"/>
  <c r="BB4" i="4"/>
  <c r="BB5" i="4" s="1"/>
  <c r="AS4" i="4"/>
  <c r="AS5" i="4" s="1"/>
  <c r="AR4" i="4"/>
  <c r="AR5" i="4" s="1"/>
  <c r="AP4" i="4"/>
  <c r="AP5" i="4" s="1"/>
  <c r="AN4" i="4"/>
  <c r="AN5" i="4" s="1"/>
  <c r="AL4" i="4"/>
  <c r="AL5" i="4" s="1"/>
  <c r="AJ4" i="4"/>
  <c r="AJ5" i="4" s="1"/>
  <c r="AH4" i="4"/>
  <c r="AF4" i="4"/>
  <c r="AF5" i="4" s="1"/>
  <c r="AD4" i="4"/>
  <c r="AD5" i="4" s="1"/>
  <c r="AB4" i="4"/>
  <c r="AB5" i="4" s="1"/>
  <c r="Z4" i="4"/>
  <c r="Z5" i="4" s="1"/>
  <c r="X4" i="4"/>
  <c r="X5" i="4" s="1"/>
  <c r="V4" i="4"/>
  <c r="V5" i="4" s="1"/>
  <c r="T4" i="4"/>
  <c r="T5" i="4" s="1"/>
  <c r="N4" i="4"/>
  <c r="N5" i="4" s="1"/>
  <c r="AR7" i="3" l="1"/>
  <c r="AQ7" i="3"/>
  <c r="AP7" i="3"/>
  <c r="AN7" i="3"/>
  <c r="AM7" i="3"/>
  <c r="AL7" i="3"/>
  <c r="AJ7" i="3"/>
  <c r="AI7" i="3"/>
  <c r="AH7" i="3"/>
  <c r="AF7" i="3"/>
  <c r="AE7" i="3"/>
  <c r="AD7" i="3"/>
  <c r="AB7" i="3"/>
  <c r="AA7" i="3"/>
  <c r="Z7" i="3"/>
  <c r="Y7" i="3"/>
  <c r="X7" i="3"/>
  <c r="W7" i="3"/>
  <c r="V7" i="3"/>
  <c r="U7" i="3"/>
  <c r="T7" i="3"/>
  <c r="S7" i="3"/>
  <c r="R7" i="3"/>
  <c r="Q7" i="3"/>
  <c r="P7" i="3"/>
  <c r="O7" i="3"/>
  <c r="M7" i="3"/>
  <c r="AT6" i="3"/>
  <c r="AS6" i="3"/>
  <c r="AO6" i="3"/>
  <c r="AK6" i="3"/>
  <c r="AG6" i="3"/>
  <c r="AC6" i="3"/>
  <c r="Y6" i="3"/>
  <c r="N6" i="3"/>
  <c r="AT5" i="3"/>
  <c r="AS5" i="3"/>
  <c r="AO5" i="3"/>
  <c r="AK5" i="3"/>
  <c r="AG5" i="3"/>
  <c r="AC5" i="3"/>
  <c r="Y5" i="3"/>
  <c r="N5" i="3"/>
  <c r="AT4" i="3"/>
  <c r="AT7" i="3" s="1"/>
  <c r="AS4" i="3"/>
  <c r="AS7" i="3" s="1"/>
  <c r="AO4" i="3"/>
  <c r="AO7" i="3" s="1"/>
  <c r="AK4" i="3"/>
  <c r="AK7" i="3" s="1"/>
  <c r="AG4" i="3"/>
  <c r="AG7" i="3" s="1"/>
  <c r="AC4" i="3"/>
  <c r="AC7" i="3" s="1"/>
  <c r="Y4" i="3"/>
  <c r="N4" i="3"/>
  <c r="N7" i="3" s="1"/>
  <c r="AR5" i="2" l="1"/>
  <c r="AQ5" i="2"/>
  <c r="AP5" i="2"/>
  <c r="AO5" i="2"/>
  <c r="AN5" i="2"/>
  <c r="AM5" i="2"/>
  <c r="AL5" i="2"/>
  <c r="AJ5" i="2"/>
  <c r="AI5" i="2"/>
  <c r="AH5" i="2"/>
  <c r="AF5" i="2"/>
  <c r="AE5" i="2"/>
  <c r="AD5" i="2"/>
  <c r="AB5" i="2"/>
  <c r="AA5" i="2"/>
  <c r="Z5" i="2"/>
  <c r="Y5" i="2"/>
  <c r="X5" i="2"/>
  <c r="W5" i="2"/>
  <c r="V5" i="2"/>
  <c r="U5" i="2"/>
  <c r="T5" i="2"/>
  <c r="S5" i="2"/>
  <c r="R5" i="2"/>
  <c r="Q5" i="2"/>
  <c r="P5" i="2"/>
  <c r="O5" i="2"/>
  <c r="M5" i="2"/>
  <c r="AT4" i="2"/>
  <c r="AT5" i="2" s="1"/>
  <c r="AS4" i="2"/>
  <c r="AS5" i="2" s="1"/>
  <c r="AO4" i="2"/>
  <c r="AK4" i="2"/>
  <c r="AK5" i="2" s="1"/>
  <c r="AG4" i="2"/>
  <c r="AG5" i="2" s="1"/>
  <c r="AC4" i="2"/>
  <c r="AC5" i="2" s="1"/>
  <c r="Y4" i="2"/>
  <c r="N4" i="2"/>
  <c r="N5" i="2" s="1"/>
  <c r="AS5" i="1" l="1"/>
  <c r="AR5" i="1"/>
  <c r="AQ5" i="1"/>
  <c r="AP5" i="1"/>
  <c r="AO5" i="1"/>
  <c r="AN5" i="1"/>
  <c r="AM5" i="1"/>
  <c r="AL5" i="1"/>
  <c r="AJ5" i="1"/>
  <c r="AI5" i="1"/>
  <c r="AH5" i="1"/>
  <c r="AF5" i="1"/>
  <c r="AE5" i="1"/>
  <c r="AD5" i="1"/>
  <c r="AC5" i="1"/>
  <c r="AB5" i="1"/>
  <c r="AA5" i="1"/>
  <c r="Z5" i="1"/>
  <c r="Y5" i="1"/>
  <c r="X5" i="1"/>
  <c r="W5" i="1"/>
  <c r="V5" i="1"/>
  <c r="U5" i="1"/>
  <c r="T5" i="1"/>
  <c r="S5" i="1"/>
  <c r="R5" i="1"/>
  <c r="Q5" i="1"/>
  <c r="P5" i="1"/>
  <c r="O5" i="1"/>
  <c r="M5" i="1"/>
  <c r="AT4" i="1"/>
  <c r="AT5" i="1" s="1"/>
  <c r="AS4" i="1"/>
  <c r="AO4" i="1"/>
  <c r="AK4" i="1"/>
  <c r="AK5" i="1" s="1"/>
  <c r="AG4" i="1"/>
  <c r="AG5" i="1" s="1"/>
  <c r="AC4" i="1"/>
  <c r="Y4" i="1"/>
  <c r="N4" i="1"/>
  <c r="N5" i="1" s="1"/>
  <c r="A1" i="6"/>
</calcChain>
</file>

<file path=xl/sharedStrings.xml><?xml version="1.0" encoding="utf-8"?>
<sst xmlns="http://schemas.openxmlformats.org/spreadsheetml/2006/main" count="2535" uniqueCount="684">
  <si>
    <t>Фамилия Имя Отчество</t>
  </si>
  <si>
    <t>Район</t>
  </si>
  <si>
    <t>Тип организации</t>
  </si>
  <si>
    <t>Образовательная организация</t>
  </si>
  <si>
    <t>Должность</t>
  </si>
  <si>
    <t>Квалификационная категория</t>
  </si>
  <si>
    <t>Общий стаж</t>
  </si>
  <si>
    <t>Педагогический стаж</t>
  </si>
  <si>
    <t>Основа обучения</t>
  </si>
  <si>
    <t>Тест начат</t>
  </si>
  <si>
    <t>Тест завершен</t>
  </si>
  <si>
    <t>Затраченное время</t>
  </si>
  <si>
    <t>Оценка в баллах/25</t>
  </si>
  <si>
    <t>Оценка в %/100,00</t>
  </si>
  <si>
    <t>НОРМАТИВНО-ПРАВОВЫЕ ВОПРОСЫ УПРАВЛЕНИЯ ОБРАЗОВАТЕЛЬНОЙ ОРГАНИЗАЦИЕЙ</t>
  </si>
  <si>
    <t>УПРАВЛЕНИЕ КАЧЕСТВОМ ОБРАЗОВАНИЯ</t>
  </si>
  <si>
    <t>Нормативно-правовые вопросы управления образовательной организацией</t>
  </si>
  <si>
    <t>Управление кадровыми ресурсами</t>
  </si>
  <si>
    <t>Управление учебно-материальными ресурсами</t>
  </si>
  <si>
    <t>Управление учебным и воспитательным процессом</t>
  </si>
  <si>
    <t>Управление образовательными результатами</t>
  </si>
  <si>
    <t>Управление информационно-методическими ресурсами</t>
  </si>
  <si>
    <t>Балл</t>
  </si>
  <si>
    <t>% успешности выполнения задания(ий)</t>
  </si>
  <si>
    <t>Хазеев Рустем Айратович</t>
  </si>
  <si>
    <t>Вахитовский</t>
  </si>
  <si>
    <t>Школа</t>
  </si>
  <si>
    <t>Муниципальное бюджетное общеобразовательное учреждение «Средняя общеобразовательная школа №51» Вахитовского района г. Казани</t>
  </si>
  <si>
    <t>Директор</t>
  </si>
  <si>
    <t>Нет квалификационной категории</t>
  </si>
  <si>
    <t>11 лет</t>
  </si>
  <si>
    <t>3 года</t>
  </si>
  <si>
    <t>бюджетная основа</t>
  </si>
  <si>
    <t>0 ч. 36 мин.</t>
  </si>
  <si>
    <t>Общий средний результат по предметной области</t>
  </si>
  <si>
    <t>Современная концепция воспитания</t>
  </si>
  <si>
    <t>Психолого-педагогические и коммуникативные аспекты профессиональной деятельности</t>
  </si>
  <si>
    <t>Софронова Ирина Анатольевна</t>
  </si>
  <si>
    <t>Муниципальное бюджетное общеобразовательное учреждение «Лицей №116 имени Героя Советского Союза А.С.Умеркина» Вахитовского района г. Казани</t>
  </si>
  <si>
    <t>Заместитель директора</t>
  </si>
  <si>
    <t>23 года</t>
  </si>
  <si>
    <t>1 ч. 52 мин.</t>
  </si>
  <si>
    <t>Алтынбаева Лилия Анваровна</t>
  </si>
  <si>
    <t>Муниципальное бюджетное общеобразовательное учреждение «Средняя общеобразовательная школа №12» Вахитовского района г. Казани</t>
  </si>
  <si>
    <t>Высшая квалификационная категория</t>
  </si>
  <si>
    <t>30 лет</t>
  </si>
  <si>
    <t>27 лет</t>
  </si>
  <si>
    <t>0 ч. 37 мин.</t>
  </si>
  <si>
    <t>Калимуллина Любовь Александровна</t>
  </si>
  <si>
    <t>Муниципальное бюджетное общеобразовательное учреждение «Гимназия №3» Вахитовского района г. Казани</t>
  </si>
  <si>
    <t>12 Сентябрь 2023  14:53</t>
  </si>
  <si>
    <t>12 Сентябрь 2023  17:36</t>
  </si>
  <si>
    <t>2 час. 42 мин.</t>
  </si>
  <si>
    <t>Шайхиев Алмаз Разабович</t>
  </si>
  <si>
    <t>6 лет</t>
  </si>
  <si>
    <t>0 ч. 41 мин.</t>
  </si>
  <si>
    <t>Нормативно-правовой блок</t>
  </si>
  <si>
    <t>Методический блок</t>
  </si>
  <si>
    <t>Психолого-педагогические компетенции</t>
  </si>
  <si>
    <t>Современные нормативно-правовые основы образования</t>
  </si>
  <si>
    <t>Планирование и проведение учебных занятий. Базовый уровень</t>
  </si>
  <si>
    <t>Планирование и проведение учебных занятий. Повышенный уровень</t>
  </si>
  <si>
    <t>Планирование и проведение учебных занятий. Эффективный уровень</t>
  </si>
  <si>
    <t>Проектирование ситуаций для развития универсальных учебных действий. Базовый уровень</t>
  </si>
  <si>
    <t>Проектирование ситуаций для развития универсальных учебных действий. Повышенный уровень</t>
  </si>
  <si>
    <t>Проектирование ситуаций для развития универсальных учебных действий. Эффективный уровень</t>
  </si>
  <si>
    <t>Применение информационно-коммуникационных технологий</t>
  </si>
  <si>
    <t>Реализация современных, в том числе интерактивных, форм и методов воспитательной работы в урочной и во внеурочной деятельности</t>
  </si>
  <si>
    <t>Применение инструментария и методов диагностики и оценки показателей уровня и динамики развития ребенка с ограниченными возможностями здоровья</t>
  </si>
  <si>
    <t>Применение специальных технологий и методов, позволяющих проводить коррекционно-развивающую работу</t>
  </si>
  <si>
    <t>Разработка и реализация индивидуального образовательного маршрута, обучающегося с ограниченными возможностями здоровья совместно с другими участниками образовательного процесса</t>
  </si>
  <si>
    <t>Корректировка учебной деятельности исходя из данных мониторинга образовательных результатов с учетом индивидуального психического развития детей</t>
  </si>
  <si>
    <t>Знание психолого-педагогических технологий в профессиональной деятельности, необходимые для индивидуализации обучения, развития, воспитания, в том числе обучающихся с особыми образовательными потребностями</t>
  </si>
  <si>
    <t>Бондаровская Марина Геннадиевна</t>
  </si>
  <si>
    <t>Детский сад</t>
  </si>
  <si>
    <t>МАДОУ «Детский сад №322 комбинированного вида» Вахитовского района г.Казани</t>
  </si>
  <si>
    <t>Учитель-логопед</t>
  </si>
  <si>
    <t>Первая квалификационная категория</t>
  </si>
  <si>
    <t>39 лет</t>
  </si>
  <si>
    <t>1 ч. 14 мин.</t>
  </si>
  <si>
    <t>Информационно-библиотечное сопровождение учебно-воспитательного процесса</t>
  </si>
  <si>
    <t>Организационно-методическое обеспечение мероприятий по развитию читательской грамотности школьников</t>
  </si>
  <si>
    <t>Ахметзянова Гульназ Адгамовна</t>
  </si>
  <si>
    <t>Муниципальное бюджетное общеобразовательное учреждение «Гимназия №27 с татарским языком обучения имени Хади Такташа» Вахитовского района г. Казани</t>
  </si>
  <si>
    <t>Педагог-библиотекарь</t>
  </si>
  <si>
    <t>13 лет</t>
  </si>
  <si>
    <t>1 ч. 31 мин.</t>
  </si>
  <si>
    <t>Кутлина Луиза Газизовна</t>
  </si>
  <si>
    <t>МБОУ «Средняя общеобразовательная татарско-русская школа №80 с углубленным изучением отдельных предметов имени К.Насыри» Вахитовского района г. Казани/Казан шәһәре Вахитов районы “Каюм Насыйри исемендәге аерым фәннәр тирәнтен өйрәнелә торган 80 нче татар – рус урта гомуми белем мәктәбе” гомуми белем муниципаль бюджет учреждениесе.</t>
  </si>
  <si>
    <t>32 года</t>
  </si>
  <si>
    <t>1 ч. 41 мин.</t>
  </si>
  <si>
    <t>Чубакова Наталья Юрьевна</t>
  </si>
  <si>
    <t>Муниципальное бюджетное общеобразовательное учреждение "Гимназия №96" Вахитовского района г. Казани</t>
  </si>
  <si>
    <t>38 лет</t>
  </si>
  <si>
    <t>0 ч. 51 мин.</t>
  </si>
  <si>
    <t>Психолого-педагогическое сопровождение реализации образовательных программ</t>
  </si>
  <si>
    <t>Психологическое консультирование субъектов образовательного процесса</t>
  </si>
  <si>
    <t>Коррекционно-развивающая работа с обучающимися</t>
  </si>
  <si>
    <t>Психолого-педагогическая помощь лицам с ограниченными возможностями здоровья</t>
  </si>
  <si>
    <t>Минневалеева Анна Ивановна</t>
  </si>
  <si>
    <t>Педагог-психолог</t>
  </si>
  <si>
    <t>37 лет</t>
  </si>
  <si>
    <t>29 лет</t>
  </si>
  <si>
    <t>0 ч. 55 мин.</t>
  </si>
  <si>
    <t>Хусниева Альбина Радиславовна</t>
  </si>
  <si>
    <t>Муниципальное бюджетное дошкольное образовательное учреждение "Детский сад №15 комбинированного вида" Вахитовского района г.Казани</t>
  </si>
  <si>
    <t>0 лет</t>
  </si>
  <si>
    <t>2 ч. 31 мин.</t>
  </si>
  <si>
    <t>Адрес электронной почты</t>
  </si>
  <si>
    <t>Муниципальный район</t>
  </si>
  <si>
    <t>Состояние</t>
  </si>
  <si>
    <t>Завершено</t>
  </si>
  <si>
    <t>Оценка/30,00</t>
  </si>
  <si>
    <t>Процент успешности, %</t>
  </si>
  <si>
    <t>Теория и практика развития читательской грамотности школьников</t>
  </si>
  <si>
    <t>Организационно-методические умения учителя по развитию читательской грамотности</t>
  </si>
  <si>
    <t>Психолого-педагогические и коммуникативные компетенции</t>
  </si>
  <si>
    <t>В. 1 /0,00</t>
  </si>
  <si>
    <t>В. 2 /0,00</t>
  </si>
  <si>
    <t>В. 3 /0,00</t>
  </si>
  <si>
    <t>В. 4 /0,00</t>
  </si>
  <si>
    <t>В. 5 /0,00</t>
  </si>
  <si>
    <t>В. 6 /0,00</t>
  </si>
  <si>
    <t>В. 7 /1,00</t>
  </si>
  <si>
    <t>В. 8 /1,00</t>
  </si>
  <si>
    <t>В. 9 /1,00</t>
  </si>
  <si>
    <t>В. 10 /1,00</t>
  </si>
  <si>
    <t>В. 11 /1,00</t>
  </si>
  <si>
    <t>В. 12 /1,00</t>
  </si>
  <si>
    <t>В. 13 /1,00</t>
  </si>
  <si>
    <t>В. 14 /1,00</t>
  </si>
  <si>
    <t>В. 15 /1,00</t>
  </si>
  <si>
    <t>В. 16 /1,00</t>
  </si>
  <si>
    <t>В. 17 /1,00</t>
  </si>
  <si>
    <t>В. 18 /1,00</t>
  </si>
  <si>
    <t>В. 19 /1,00</t>
  </si>
  <si>
    <t>В. 20 /1,00</t>
  </si>
  <si>
    <t>В. 21 /1,00</t>
  </si>
  <si>
    <t>В. 22 /1,00</t>
  </si>
  <si>
    <t>В. 23 /1,00</t>
  </si>
  <si>
    <t>В. 24 /1,00</t>
  </si>
  <si>
    <t>В. 25 /1,00</t>
  </si>
  <si>
    <t>В. 26 /1,00</t>
  </si>
  <si>
    <t>В. 27 /1,00</t>
  </si>
  <si>
    <t>В. 28 /1,00</t>
  </si>
  <si>
    <t>В. 29 /1,00</t>
  </si>
  <si>
    <t>В. 30 /1,00</t>
  </si>
  <si>
    <t>Бахарева Ева-Людмила Владимировна</t>
  </si>
  <si>
    <t>4516000105@edu.tatar.ru</t>
  </si>
  <si>
    <t>Вахитовский район г. Казани</t>
  </si>
  <si>
    <t>Муниципальное автономное общеобразовательное учреждение «Средняя общеобразовательная школа №39 с углубленным изучением английского языка» Вахитовского района г. Казани</t>
  </si>
  <si>
    <t>11713/976/32</t>
  </si>
  <si>
    <t>10983/ 952/30</t>
  </si>
  <si>
    <t>Завершенные</t>
  </si>
  <si>
    <t>9 Сентябрь 2023  13:58</t>
  </si>
  <si>
    <t>9 Сентябрь 2023  16:07</t>
  </si>
  <si>
    <t>2 час. 8 мин.</t>
  </si>
  <si>
    <t>-</t>
  </si>
  <si>
    <t>Воробьева Тамара Анатольевна</t>
  </si>
  <si>
    <t>4411000285@edu.tatar.ru</t>
  </si>
  <si>
    <t>СЗД</t>
  </si>
  <si>
    <t>47 лет</t>
  </si>
  <si>
    <t>13 Сентябрь 2023  22:12</t>
  </si>
  <si>
    <t>13 Сентябрь 2023  22:47</t>
  </si>
  <si>
    <t>34 мин. 47 сек.</t>
  </si>
  <si>
    <t>Газизова Тансылу Зуфаровна</t>
  </si>
  <si>
    <t>3308001824@edu.tatar.ru</t>
  </si>
  <si>
    <t>Муниципальное бюджетное общеобразовательное учреждение «Средняя общеобразовательная школа №41» Вахитовского района г. Казани</t>
  </si>
  <si>
    <t>Нет</t>
  </si>
  <si>
    <t>14 Сентябрь 2023  18:20</t>
  </si>
  <si>
    <t>14 Сентябрь 2023  21:38</t>
  </si>
  <si>
    <t>3 час. 17 мин.</t>
  </si>
  <si>
    <t>Ильясова Гульнара Равилевна</t>
  </si>
  <si>
    <t>4522003215@edu.tatar.ru</t>
  </si>
  <si>
    <t>МБОУ "Лицей 116 им. Героя Советского Союза А.С.Умеркина"</t>
  </si>
  <si>
    <t>15/0/31</t>
  </si>
  <si>
    <t>15/0/2</t>
  </si>
  <si>
    <t>15 Сентябрь 2023  13:34</t>
  </si>
  <si>
    <t>15 Сентябрь 2023  15:02</t>
  </si>
  <si>
    <t>1 ч. 28 мин.</t>
  </si>
  <si>
    <t>Каюмова Алия Магзумовна</t>
  </si>
  <si>
    <t>4512000454@edu.tatar.ru</t>
  </si>
  <si>
    <t>МБОУ "Гимназия №27 с татарским языком обучения имени Хади Такташа"</t>
  </si>
  <si>
    <t>28 лет</t>
  </si>
  <si>
    <t>9 Сентябрь 2023  16:46</t>
  </si>
  <si>
    <t>9 Сентябрь 2023  20:59</t>
  </si>
  <si>
    <t>4 час. 12 мин.</t>
  </si>
  <si>
    <t>Корбанова Лилия Ильдаровна</t>
  </si>
  <si>
    <t>4517002284@edu.tatar.ru</t>
  </si>
  <si>
    <t>Муниципальное бюджетное образовательное учреждение "Средняя общеобразовательная школа №41" Вахитовского района г. Казани</t>
  </si>
  <si>
    <t>4/10/21</t>
  </si>
  <si>
    <t>3/01/21</t>
  </si>
  <si>
    <t>12 Сентябрь 2023  12:00</t>
  </si>
  <si>
    <t>12 Сентябрь 2023  14:40</t>
  </si>
  <si>
    <t>2 час. 39 мин.</t>
  </si>
  <si>
    <t>Крупенина Светлана Витальевна</t>
  </si>
  <si>
    <t>4519000125@edu.tatar.ru</t>
  </si>
  <si>
    <t>Муниципальное бюджетное образовательное учреждение "Средняя общеобразовательная татарско-русская школа №80 с углубленным изучением отдельных предметов имени К.Насыри" Вахитовского района г.Казани</t>
  </si>
  <si>
    <t>Первая квалификационная категория</t>
  </si>
  <si>
    <t>10 лет</t>
  </si>
  <si>
    <t>15 Сентябрь 2023  14:22</t>
  </si>
  <si>
    <t>15 Сентябрь 2023  15:18</t>
  </si>
  <si>
    <t>55 мин. 48 сек.</t>
  </si>
  <si>
    <t>Матвеева</t>
  </si>
  <si>
    <t>4519004604@edu.tatar.ru</t>
  </si>
  <si>
    <t>МБОУ «Средняя общеобразовательная татарско-русская школа №80 с углубленным изучением отдельных предметов имени К.Насыри» Вахитовского района г. Казани</t>
  </si>
  <si>
    <t>один месяц тридцать два года</t>
  </si>
  <si>
    <t>14 Сентябрь 2023  20:27</t>
  </si>
  <si>
    <t>15 Сентябрь 2023  00:32</t>
  </si>
  <si>
    <t>4 час. 5 мин.</t>
  </si>
  <si>
    <t>Панибратова Юлия Федоровна</t>
  </si>
  <si>
    <t>4504001814@edu.tatar.ru</t>
  </si>
  <si>
    <t>Муниципальное бюджетное учреждение "Лицей №5" г. Казани</t>
  </si>
  <si>
    <t>10</t>
  </si>
  <si>
    <t>5</t>
  </si>
  <si>
    <t>13 Сентябрь 2023  15:23</t>
  </si>
  <si>
    <t>13 Сентябрь 2023  17:18</t>
  </si>
  <si>
    <t>1 ч. 55 мин.</t>
  </si>
  <si>
    <t>Сергеева Марина Николаевна</t>
  </si>
  <si>
    <t>4517003874@edu.tatar.ru</t>
  </si>
  <si>
    <t>МБОУ "Средняя общеобразовательная школа №41"</t>
  </si>
  <si>
    <t>22 года 11 месяцев</t>
  </si>
  <si>
    <t>18 лет 11 месяцев</t>
  </si>
  <si>
    <t>12 Сентябрь 2023  12:24</t>
  </si>
  <si>
    <t>14 Сентябрь 2023  11:50</t>
  </si>
  <si>
    <t>1 день 23 час.</t>
  </si>
  <si>
    <t>Сурова Марина Петровна</t>
  </si>
  <si>
    <t>4522004444@edu.tatar.ru</t>
  </si>
  <si>
    <t>МБОУ "Лицей 116 имени Героя Советского Союза А.С.Умеркина"</t>
  </si>
  <si>
    <t>41 год</t>
  </si>
  <si>
    <t>13 Сентябрь 2023  14:08</t>
  </si>
  <si>
    <t>13 Сентябрь 2023  14:36</t>
  </si>
  <si>
    <t>27 мин. 46 сек.</t>
  </si>
  <si>
    <t>Хамидуллина Ландыш Рафисовна</t>
  </si>
  <si>
    <t>5104000014@edu.tatar.ru</t>
  </si>
  <si>
    <t>ККШИ им. Б.К. Кузнецова</t>
  </si>
  <si>
    <t>3 года 9 месяцев</t>
  </si>
  <si>
    <t>15 Сентябрь 2023  10:49</t>
  </si>
  <si>
    <t>15 Сентябрь 2023  13:21</t>
  </si>
  <si>
    <t>2 час. 31 мин.</t>
  </si>
  <si>
    <t>Яруллина Гузель Рашитовна</t>
  </si>
  <si>
    <t>4512000194@edu.tatar.ru</t>
  </si>
  <si>
    <t>МБОУ "Гимназия №27 с татарским языком обучения имени Х. Такташа" Вахитовского района г. Казани</t>
  </si>
  <si>
    <t>22 года</t>
  </si>
  <si>
    <t>21 год</t>
  </si>
  <si>
    <t>13 Сентябрь 2023  18:51</t>
  </si>
  <si>
    <t>13 Сентябрь 2023  20:04</t>
  </si>
  <si>
    <t>1 ч. 12 мин.</t>
  </si>
  <si>
    <t>Общее среднее</t>
  </si>
  <si>
    <t>Оценка/24,00</t>
  </si>
  <si>
    <t>Теория и практика развития математической грамотности школьников</t>
  </si>
  <si>
    <t>Организационно-методические умения учителя по развитию естественнонаучной грамотности</t>
  </si>
  <si>
    <t>Объективная оценка естественно-научной грамотности школьников</t>
  </si>
  <si>
    <t>Определение компетенций ЕНГ</t>
  </si>
  <si>
    <t>Определение уровней ЕНГ</t>
  </si>
  <si>
    <t>Нахождение соответствия между задачей и компетенцией, на формирование которой направлено это задание</t>
  </si>
  <si>
    <t>Определение контекста задания</t>
  </si>
  <si>
    <t>Определение познавательных уровней заданий</t>
  </si>
  <si>
    <t>Умение научно объяснять явления (средний уровень)</t>
  </si>
  <si>
    <t>Умение научно объяснять явления (повышенный уровень)</t>
  </si>
  <si>
    <t>Умение научно объяснять явления (высокий уровень)</t>
  </si>
  <si>
    <t>Понимание особенности естественно-научного исследования (средний уровень)</t>
  </si>
  <si>
    <t>Понимание особенности естественно-научного исследования (повышенный уровень)</t>
  </si>
  <si>
    <t>Понимание особенности естественно-научного исследования (высокий уровень)</t>
  </si>
  <si>
    <t>Умение интерпретировать данными и использовать научные доказательства для получения выводов (средний уровень)</t>
  </si>
  <si>
    <t>Умение интерпретировать данными и использовать научные доказательства для получения выводов (повышенный уровень)</t>
  </si>
  <si>
    <t>Умение интерпретировать данными и использовать научные доказательства для получения выводов (высокий уровень)</t>
  </si>
  <si>
    <t>В. 1 /1,00</t>
  </si>
  <si>
    <t>В. 2 /1,00</t>
  </si>
  <si>
    <t>В. 3 /1,00</t>
  </si>
  <si>
    <t>В. 4 /1,00</t>
  </si>
  <si>
    <t>В. 5 /1,00</t>
  </si>
  <si>
    <t>В. 6 /1,00</t>
  </si>
  <si>
    <t>Хайруллина Гульнур Гамировна</t>
  </si>
  <si>
    <t>4521005725@edu.tatar.ru</t>
  </si>
  <si>
    <t>МБОУ СОШ № 98 города Казани РТ</t>
  </si>
  <si>
    <t>25</t>
  </si>
  <si>
    <t>20 Сентябрь 2023  15:10</t>
  </si>
  <si>
    <t>20 Сентябрь 2023  16:12</t>
  </si>
  <si>
    <t>1 ч. 2 мин.</t>
  </si>
  <si>
    <t>Среднее значение</t>
  </si>
  <si>
    <t>Предмет</t>
  </si>
  <si>
    <t>Оценка в баллах/31</t>
  </si>
  <si>
    <t>СОВРЕМЕННЫЕ НОРМАТИВНО-ПРАВОВЫЕ ОСНОВЫ ОБРАЗОВАНИЯ</t>
  </si>
  <si>
    <t>ПРЕДМЕТНЫЕ КОМПЕТЕНЦИИ</t>
  </si>
  <si>
    <t>МЕТОДИЧЕСКИЕ КОМПЕТЕНЦИИ</t>
  </si>
  <si>
    <t>ПСИХОЛОГО-ПЕДАГОГИЧЕСКИЕ И КОММУНИКАТИВНЫЕ КОМПЕТЕНЦИИ</t>
  </si>
  <si>
    <t>ФГОС</t>
  </si>
  <si>
    <t>Обеспечение безопасности образовательного процесса</t>
  </si>
  <si>
    <t>Охрана труда</t>
  </si>
  <si>
    <t>Географические модели. Карта и план местности</t>
  </si>
  <si>
    <t>Географические оболочки Земли (Литосфера. Гидросфера. Атмосфера. Биосфера. Ноосфера)</t>
  </si>
  <si>
    <t>Часовые зоны</t>
  </si>
  <si>
    <t>Великие открытия</t>
  </si>
  <si>
    <t>Развитие универсальных учебных действий школьников</t>
  </si>
  <si>
    <t>ФГ. Читательская грамотность</t>
  </si>
  <si>
    <t>ФГ. Естественнонаучная грамотность</t>
  </si>
  <si>
    <t>ФГ. Креативное мышление</t>
  </si>
  <si>
    <t>Формирование инклюзивной и мотивирующей образовательной среды</t>
  </si>
  <si>
    <t>Краснова Елена Николаевна</t>
  </si>
  <si>
    <t>Учитель</t>
  </si>
  <si>
    <t>12 лет</t>
  </si>
  <si>
    <t>География</t>
  </si>
  <si>
    <t>1 ч. 43 мин.</t>
  </si>
  <si>
    <t>Пронюшкина Елена Анатольевна</t>
  </si>
  <si>
    <t>2 ч. 36 мин.</t>
  </si>
  <si>
    <t>Лексика. Грамматика</t>
  </si>
  <si>
    <t>Словообразование</t>
  </si>
  <si>
    <t>Синтаксис (порядок слов в предложении, согласование времен, косвенная речь и т.д.)</t>
  </si>
  <si>
    <t>Текст. Письмо</t>
  </si>
  <si>
    <t>Аудирование</t>
  </si>
  <si>
    <t>ФГ Читательская грамотность</t>
  </si>
  <si>
    <t>Александрова Марина Раифовна</t>
  </si>
  <si>
    <t>36 лет</t>
  </si>
  <si>
    <t>Иностранный язык (английский язык)</t>
  </si>
  <si>
    <t>2 ч. 46 мин.</t>
  </si>
  <si>
    <t>Ахметова Фарида Рушановна</t>
  </si>
  <si>
    <t>2 ч. 26 мин.</t>
  </si>
  <si>
    <t>Бабинцева Наталья Львовна</t>
  </si>
  <si>
    <t>31 год</t>
  </si>
  <si>
    <t>2 ч. 6 мин.</t>
  </si>
  <si>
    <t>Белова Евгения Михайловна</t>
  </si>
  <si>
    <t>9 лет</t>
  </si>
  <si>
    <t>3 ч. 51 мин.</t>
  </si>
  <si>
    <t>Бисерова Валида Наиль кизи</t>
  </si>
  <si>
    <t>1 год</t>
  </si>
  <si>
    <t>4 ч. 24 мин.</t>
  </si>
  <si>
    <t>Вавилова Гульнара Ахметовна</t>
  </si>
  <si>
    <t>40 лет</t>
  </si>
  <si>
    <t>2 ч. 50 мин.</t>
  </si>
  <si>
    <t>Гасимова Гульназ Рамисовна</t>
  </si>
  <si>
    <t>1 ч. 42 мин.</t>
  </si>
  <si>
    <t>Гатауллина Аида Маратовна</t>
  </si>
  <si>
    <t>Долматова Ирина Федоровна</t>
  </si>
  <si>
    <t>7 ч. 40 мин.</t>
  </si>
  <si>
    <t>Дроздова Елена Анатольевна</t>
  </si>
  <si>
    <t>43 года</t>
  </si>
  <si>
    <t>3 ч. 12 мин.</t>
  </si>
  <si>
    <t>Заморий Вероника Валерьевна</t>
  </si>
  <si>
    <t>25 лет</t>
  </si>
  <si>
    <t>1 ч. 54 мин.</t>
  </si>
  <si>
    <t>Исаева Ольга Михайловна</t>
  </si>
  <si>
    <t>Муниципальное бюджетное общеобразовательное учреждение «Средняя общеобразовательная русско-татарская школа №13» Вахитовского района г. Казани</t>
  </si>
  <si>
    <t>14 лет</t>
  </si>
  <si>
    <t>17 ч. 58 мин.</t>
  </si>
  <si>
    <t>Кирсанова Елена Владимировна</t>
  </si>
  <si>
    <t>15 лет</t>
  </si>
  <si>
    <t>1 ч. 38 мин.</t>
  </si>
  <si>
    <t>Михайлова Дарья Артуровна</t>
  </si>
  <si>
    <t>МАОУ "средняя общеобразовательная школа №39 с углубленным изучением английского языка"</t>
  </si>
  <si>
    <t>20 Сентябрь 2023  22:32</t>
  </si>
  <si>
    <t>20 Сентябрь 2023  23:59</t>
  </si>
  <si>
    <t>1 ч. 26 мин.</t>
  </si>
  <si>
    <t>Нигматуллина Гульфира Фаритовна</t>
  </si>
  <si>
    <t>22 ч. 15 мин.</t>
  </si>
  <si>
    <t>Петрова Юлия Петровна</t>
  </si>
  <si>
    <t>5 лет</t>
  </si>
  <si>
    <t>Пузына Александра Феликсовна</t>
  </si>
  <si>
    <t>2 ч. 7 мин.</t>
  </si>
  <si>
    <t>Садыкова Аида Анваровна</t>
  </si>
  <si>
    <t>0 ч. 58 мин.</t>
  </si>
  <si>
    <t>Сидинкова Яна Валерьевна</t>
  </si>
  <si>
    <t>22 ч. 26 мин.</t>
  </si>
  <si>
    <t>Файзулина Алия Вакильевна</t>
  </si>
  <si>
    <t>1 ч. 33 мин.</t>
  </si>
  <si>
    <t>Юрченко Юлия Феликсовна</t>
  </si>
  <si>
    <t>34 года</t>
  </si>
  <si>
    <t>3 ч. 11 мин.</t>
  </si>
  <si>
    <t>Электронные таблицы</t>
  </si>
  <si>
    <t>Создание собственных программ (10–20 строк) для обработки символьной информации</t>
  </si>
  <si>
    <t>Создание собственных программ (10–20 строк) для обработки целочисленной информации</t>
  </si>
  <si>
    <t>Вычисление рекуррентных выражений</t>
  </si>
  <si>
    <t>ФГ. Цифровая и компьютерная грамотность</t>
  </si>
  <si>
    <t>ФГ. Финансовая грамотность</t>
  </si>
  <si>
    <t>Суханова Анастасия Николаевна</t>
  </si>
  <si>
    <t>8 лет</t>
  </si>
  <si>
    <t>Информатика</t>
  </si>
  <si>
    <t>5 ч. 30 мин.</t>
  </si>
  <si>
    <t>Первобытность. Древние цивилизации. История Средних веков</t>
  </si>
  <si>
    <t>История Руси в IX — XV вв.</t>
  </si>
  <si>
    <t>История России XVII — XIX вв.</t>
  </si>
  <si>
    <t>Государства Европы в XVI — XIX вв.</t>
  </si>
  <si>
    <t>Страны Востока в XVI— XIX вв.</t>
  </si>
  <si>
    <t>Новейшая история</t>
  </si>
  <si>
    <t>Батреев Ильдус Фирдусович</t>
  </si>
  <si>
    <t>История</t>
  </si>
  <si>
    <t>1 ч. 16 мин.</t>
  </si>
  <si>
    <t>Выборнова Алена Вячеславовна</t>
  </si>
  <si>
    <t>1 ч. 30 мин.</t>
  </si>
  <si>
    <t>Галиуллин Альберт Ринатович</t>
  </si>
  <si>
    <t>1 ч. 34 мин.</t>
  </si>
  <si>
    <t>Клековкина Надежда Вадимовна</t>
  </si>
  <si>
    <t>0 ч. 53 мин.</t>
  </si>
  <si>
    <t>Кочкина Елена Владимировна</t>
  </si>
  <si>
    <t>Оценка/25,00</t>
  </si>
  <si>
    <t>Организационно-методические умения учителя по развитию математической грамотности</t>
  </si>
  <si>
    <t>Объективная оценка математической грамотности школьников</t>
  </si>
  <si>
    <t>Классификация компетенций МГ</t>
  </si>
  <si>
    <t>Определение уровней МГ</t>
  </si>
  <si>
    <t>Отбор задания(й), формирующих МГ</t>
  </si>
  <si>
    <t>Умение формулировать ситуацию математически (средний уровень)</t>
  </si>
  <si>
    <t>Умение формулировать ситуацию математически (повышенный уровень)</t>
  </si>
  <si>
    <t>Умение формулировать ситуацию математически (высокий уровень)</t>
  </si>
  <si>
    <t>Умение применять математику (средний уровень)</t>
  </si>
  <si>
    <t>Умение применять математику (повышенный уровень)</t>
  </si>
  <si>
    <t>Умение применять математику (высокий уровень)</t>
  </si>
  <si>
    <t>Умение интерпретировать (средний уровень)</t>
  </si>
  <si>
    <t>Умение интерпретировать (повышенный уровень)</t>
  </si>
  <si>
    <t>Умение интерпретировать (высокий уровень)</t>
  </si>
  <si>
    <t>Умение рассуждать (повышенный уровень)</t>
  </si>
  <si>
    <t>Васильева Елена Анатольевна</t>
  </si>
  <si>
    <t>4822000824@edu.tatar.ru</t>
  </si>
  <si>
    <t>МБОУ "Лицей №116 им. Героя Советского Союза А.С.Умеркина"</t>
  </si>
  <si>
    <t>28 дней 0 месяцев 42 года</t>
  </si>
  <si>
    <t>14 Сентябрь 2023  07:45</t>
  </si>
  <si>
    <t>15 Сентябрь 2023  16:10</t>
  </si>
  <si>
    <t>1 день 8 час.</t>
  </si>
  <si>
    <t>Вырыпаев Арслан Рустемович</t>
  </si>
  <si>
    <t>4517002294@edu.tatar.ru</t>
  </si>
  <si>
    <t>МБОУ "СОШ №41"</t>
  </si>
  <si>
    <t>749/25/2</t>
  </si>
  <si>
    <t>10 Сентябрь 2023  13:44</t>
  </si>
  <si>
    <t>10 Сентябрь 2023  19:00</t>
  </si>
  <si>
    <t>5 час. 16 мин.</t>
  </si>
  <si>
    <t>Галиева Гузель Илдаровна</t>
  </si>
  <si>
    <t>4519002355@edu.tatar.ru</t>
  </si>
  <si>
    <t>2 года</t>
  </si>
  <si>
    <t>16 Сентябрь 2023  21:03</t>
  </si>
  <si>
    <t>16 Сентябрь 2023  22:44</t>
  </si>
  <si>
    <t>Зайнуллина Танзиля Таснимовна</t>
  </si>
  <si>
    <t>4913000204@edu.tatar.ru</t>
  </si>
  <si>
    <t>13 Сентябрь 2023  19:31</t>
  </si>
  <si>
    <t>13 Сентябрь 2023  20:31</t>
  </si>
  <si>
    <t>59 мин. 46 сек.</t>
  </si>
  <si>
    <t>Мергасова Ксения Олеговна</t>
  </si>
  <si>
    <t>4520007055@edu.tatar.ru</t>
  </si>
  <si>
    <t>4</t>
  </si>
  <si>
    <t>3</t>
  </si>
  <si>
    <t>10 Сентябрь 2023  19:57</t>
  </si>
  <si>
    <t>10 Сентябрь 2023  20:45</t>
  </si>
  <si>
    <t>47 мин. 34 сек.</t>
  </si>
  <si>
    <t>Тухбатова Эльза Магсумовна</t>
  </si>
  <si>
    <t>4512002635@edu.tatar.ru</t>
  </si>
  <si>
    <t>13 Сентябрь 2023  21:17</t>
  </si>
  <si>
    <t>14 Сентябрь 2023  00:39</t>
  </si>
  <si>
    <t>3 час. 21 мин.</t>
  </si>
  <si>
    <t>Теория музыки</t>
  </si>
  <si>
    <t>Музыка родного края. Музыка народов мира</t>
  </si>
  <si>
    <t>Европейская классическая музыка</t>
  </si>
  <si>
    <t>Русская классическая музыка</t>
  </si>
  <si>
    <t>Жанры музыкального искусства</t>
  </si>
  <si>
    <t>Связь музыки с другими видами искусства</t>
  </si>
  <si>
    <t>Аввакумова Марина Юрьевна</t>
  </si>
  <si>
    <t>44 года</t>
  </si>
  <si>
    <t>Музыка</t>
  </si>
  <si>
    <t>0 ч. 43 мин.</t>
  </si>
  <si>
    <t>Литературное чтение</t>
  </si>
  <si>
    <t>Окружающий мир</t>
  </si>
  <si>
    <t>Русский язык</t>
  </si>
  <si>
    <t>Математика</t>
  </si>
  <si>
    <t>ФГ. Математическая и естественнонаучная грамотность</t>
  </si>
  <si>
    <t>Ахметова Гузель Харисовна</t>
  </si>
  <si>
    <t>МБОУ "Гимназия № 27 с татарским языком обучения имени Хади Такташа"</t>
  </si>
  <si>
    <t>Начальное общее образование</t>
  </si>
  <si>
    <t>20 Сентябрь 2023  16:32</t>
  </si>
  <si>
    <t>20 Сентябрь 2023  18:54</t>
  </si>
  <si>
    <t>2 час. 22 мин.</t>
  </si>
  <si>
    <t>Багаутдинова Гульнара Билуровна</t>
  </si>
  <si>
    <t>2 ч. 27 мин.</t>
  </si>
  <si>
    <t>Белячкова Дарья Александровна</t>
  </si>
  <si>
    <t>Вафина Луиза Андреевна</t>
  </si>
  <si>
    <t>1 ч. 23 мин.</t>
  </si>
  <si>
    <t>Галяутдинова Луиза Рафисовна</t>
  </si>
  <si>
    <t>0 ч. 46 мин.</t>
  </si>
  <si>
    <t>Гафурова Эльвира Валерьевна</t>
  </si>
  <si>
    <t>20 Сентябрь 2023  16:03</t>
  </si>
  <si>
    <t>20 Сентябрь 2023  17:04</t>
  </si>
  <si>
    <t>1 ч. 1 мин.</t>
  </si>
  <si>
    <t>Гилазова Алина Рафаилевна</t>
  </si>
  <si>
    <t>1 ч. 0 мин.</t>
  </si>
  <si>
    <t>Исмагилова Гузэль Абдулхаковна</t>
  </si>
  <si>
    <t>0 ч. 48 мин.</t>
  </si>
  <si>
    <t>Костюнина Гульнара Радиковна</t>
  </si>
  <si>
    <t>МБОУ " Гимназия 27 с татарским языком обучения имени Хади Такташа"</t>
  </si>
  <si>
    <t>22</t>
  </si>
  <si>
    <t>Кузовкова Светлана Геннадьевна</t>
  </si>
  <si>
    <t>2 ч. 35 мин.</t>
  </si>
  <si>
    <t>Кулагина Марина Викторовна</t>
  </si>
  <si>
    <t>1 ч. 10 мин.</t>
  </si>
  <si>
    <t>Марьина Елена Павловна</t>
  </si>
  <si>
    <t>33 года</t>
  </si>
  <si>
    <t>2 ч. 10 мин.</t>
  </si>
  <si>
    <t>Мухаметгатова Юлия Сергеевна</t>
  </si>
  <si>
    <t>7 лет</t>
  </si>
  <si>
    <t>20 Сентябрь 2023  13:18</t>
  </si>
  <si>
    <t>20 Сентябрь 2023  14:08</t>
  </si>
  <si>
    <t>50 мин.</t>
  </si>
  <si>
    <t>Мухаметшина Резеда Ильдусовна</t>
  </si>
  <si>
    <t>Назарова Марина Валентиновна</t>
  </si>
  <si>
    <t>МБОУ Школа №98 Вахитовского района</t>
  </si>
  <si>
    <t>40</t>
  </si>
  <si>
    <t>38</t>
  </si>
  <si>
    <t>20 Сентябрь 2023  16:25</t>
  </si>
  <si>
    <t>20 Сентябрь 2023  17:34</t>
  </si>
  <si>
    <t>1 ч. 9 мин.</t>
  </si>
  <si>
    <t>Павлова Ольга Владимировна</t>
  </si>
  <si>
    <t>Рахматуллина Айгуль Радиковна</t>
  </si>
  <si>
    <t>2 года 29 дней</t>
  </si>
  <si>
    <t>20 Сентябрь 2023  16:39</t>
  </si>
  <si>
    <t>20 Сентябрь 2023  19:14</t>
  </si>
  <si>
    <t>2 час. 34 мин.</t>
  </si>
  <si>
    <t>Рахматуллина Раиля Абдулбасыровна</t>
  </si>
  <si>
    <t>2 ч. 28 мин.</t>
  </si>
  <si>
    <t>Савчук Ольга Вячеславовна</t>
  </si>
  <si>
    <t>17 лет</t>
  </si>
  <si>
    <t>2 ч. 34 мин.</t>
  </si>
  <si>
    <t>Салимуллина Альфия Махмутовна</t>
  </si>
  <si>
    <t>2 ч. 14 мин.</t>
  </si>
  <si>
    <t>Суркова Алла Марковна</t>
  </si>
  <si>
    <t>42 года</t>
  </si>
  <si>
    <t>2 ч. 23 мин.</t>
  </si>
  <si>
    <t>Танташева Лилия Гамировна</t>
  </si>
  <si>
    <t>35 лет</t>
  </si>
  <si>
    <t>0 ч. 42 мин.</t>
  </si>
  <si>
    <t>Хабибулина Юлия Анатольевна</t>
  </si>
  <si>
    <t>0 ч. 57 мин.</t>
  </si>
  <si>
    <t>Хайруллина Альбина Камиловна</t>
  </si>
  <si>
    <t>26 лет</t>
  </si>
  <si>
    <t>Шайдуллина Резида Хизяповна</t>
  </si>
  <si>
    <t>1 ч. 35 мин.</t>
  </si>
  <si>
    <t>Шашкова Ольга Леонидовна</t>
  </si>
  <si>
    <t>1 ч. 8 мин.</t>
  </si>
  <si>
    <t>Ялакова Диляра Наиловна</t>
  </si>
  <si>
    <t>МБОУ «Средняя общеобразовательная татарско-русская школа №80 с углубленным изучением отдельных предметов имени К.Насыри</t>
  </si>
  <si>
    <t>18</t>
  </si>
  <si>
    <t>20 Сентябрь 2023  19:06</t>
  </si>
  <si>
    <t>2 час. 2 мин.</t>
  </si>
  <si>
    <t>Безопасность в быту</t>
  </si>
  <si>
    <t>Безопасность в природной среде</t>
  </si>
  <si>
    <t>Безопасность на транспорте, в общественных местах</t>
  </si>
  <si>
    <t>Безопасность в информационном пространстве</t>
  </si>
  <si>
    <t>Безопасность в социуме. Основы противодействия экстремизму и терроризму</t>
  </si>
  <si>
    <t>Здоровье человека и основы медицинских знаний. ГТО</t>
  </si>
  <si>
    <t>Шаповалов Игорь Васильевич</t>
  </si>
  <si>
    <t>Основы безопасности жизнедеятельности</t>
  </si>
  <si>
    <t>1 ч. 13 мин.</t>
  </si>
  <si>
    <t>Федоров Александр Александрович</t>
  </si>
  <si>
    <t>11 Сентябрь 2023  19:21</t>
  </si>
  <si>
    <t>11 Сентябрь 2023  20:59</t>
  </si>
  <si>
    <t>1 ч. 37 мин.</t>
  </si>
  <si>
    <t>Романов Алексей Сергеевич</t>
  </si>
  <si>
    <t>Муниципальное бюджетное общеобразовательное учреждение "Средняя общеобразовательная школа №98 (татарско-русская)" Вахитовского района г. Казани</t>
  </si>
  <si>
    <t>4 года 20 дней</t>
  </si>
  <si>
    <t>20 Сентябрь 2023  20:26</t>
  </si>
  <si>
    <t>20 Сентябрь 2023  21:29</t>
  </si>
  <si>
    <t>1 ч. 3 мин.</t>
  </si>
  <si>
    <t>Фонетика. Графика. Орфоэпия</t>
  </si>
  <si>
    <t>Орфография. Лексикология. Морфология</t>
  </si>
  <si>
    <t>Синтаксис. Пунктуация</t>
  </si>
  <si>
    <t>Фольклор. Древнетата́рская литерату́ра</t>
  </si>
  <si>
    <t>Литература XVIII - XX веков</t>
  </si>
  <si>
    <t>Абдульманова Наза Абдулхаковна</t>
  </si>
  <si>
    <t>Родной (татарский) язык и литература</t>
  </si>
  <si>
    <t>2 ч. 49 мин.</t>
  </si>
  <si>
    <t>Акчурина Лидия Булатовна</t>
  </si>
  <si>
    <t>2 ч. 1 мин.</t>
  </si>
  <si>
    <t>Игтисамова  Ландыш Ильгизаровна</t>
  </si>
  <si>
    <t>Муниципальное бюджетное  общеобразовательное школа №98 (татарско-русская) Вахитовского района г.Казани</t>
  </si>
  <si>
    <t>27 лет 1 месяц</t>
  </si>
  <si>
    <t>25 лет 1 месяц</t>
  </si>
  <si>
    <t>20 Сентябрь 2023  15:01</t>
  </si>
  <si>
    <t>20 Сентябрь 2023  15:35</t>
  </si>
  <si>
    <t>33 мин. 50 сек.</t>
  </si>
  <si>
    <t>Мухаметзянова Гулсирень Дусанбековна</t>
  </si>
  <si>
    <t>1 ч. 15 мин.</t>
  </si>
  <si>
    <t>Сабирзянова Рушания Иншатовна</t>
  </si>
  <si>
    <t>2 ч. 3 мин.</t>
  </si>
  <si>
    <t>Савдаханова Эмма Булатовна</t>
  </si>
  <si>
    <t>Государственное бюджетное общеобразовательное учреждение "Казанская кадетская школа-интернат им. Героя Советского Союза Б.К. Кузнецова"</t>
  </si>
  <si>
    <t>0 ч. 31 мин.</t>
  </si>
  <si>
    <t>Сарварова Ландыш Люксовна</t>
  </si>
  <si>
    <t>2 ч. 39 мин.</t>
  </si>
  <si>
    <t>Тагирова Гульназ Гарифулловна</t>
  </si>
  <si>
    <t>Муниципальное бюджетное общеобразовательное учреждение "Лицей №5" Вахитовского района г. Казани</t>
  </si>
  <si>
    <t>0 ч. 18 мин.</t>
  </si>
  <si>
    <t>Хуснутдинова Гульназ Марсовна</t>
  </si>
  <si>
    <t>18 лет</t>
  </si>
  <si>
    <t>1 ч. 53 мин.</t>
  </si>
  <si>
    <t>Шакирова Рамзия Навафиловна</t>
  </si>
  <si>
    <t>0 ч. 59 мин.</t>
  </si>
  <si>
    <t>Шамсевалиева Чулпан Фасахутдиновна</t>
  </si>
  <si>
    <t>Понимание технологических процессов. Соблюдение правил безопасности использования технических устройств</t>
  </si>
  <si>
    <t>Технология обработки текстильных материалов</t>
  </si>
  <si>
    <t>Технология приготовления пищи</t>
  </si>
  <si>
    <t>Дизайн. Эстетика в быту. Эстетика и экология жилища</t>
  </si>
  <si>
    <t>Технологии и искусство. Народные ремесла</t>
  </si>
  <si>
    <t>Дмитриева Галина Георгиевна</t>
  </si>
  <si>
    <t>Технология (преподавание для девочек)</t>
  </si>
  <si>
    <t>Технологии обработки конструкционных материалов</t>
  </si>
  <si>
    <t>Традиционные производства и технологии. Обработка древесины</t>
  </si>
  <si>
    <t>Традиционные производства. Обработка металла и технологии</t>
  </si>
  <si>
    <t>Дюбанов Андрей Дмитриевич</t>
  </si>
  <si>
    <t>Технология (преподавание для мальчиков)</t>
  </si>
  <si>
    <t>0 ч. 27 мин.</t>
  </si>
  <si>
    <t>Матвеева Валентина Александровна</t>
  </si>
  <si>
    <t>4504000554@edu.tatar.ru</t>
  </si>
  <si>
    <t>МБОУ"Лицей№5"</t>
  </si>
  <si>
    <t>48</t>
  </si>
  <si>
    <t>30</t>
  </si>
  <si>
    <t>13 Сентябрь 2023  15:31</t>
  </si>
  <si>
    <t>15 Сентябрь 2023  18:33</t>
  </si>
  <si>
    <t>2 дн. 3 час.</t>
  </si>
  <si>
    <t>Мухаметзянова Гульшат Фаритовна</t>
  </si>
  <si>
    <t>4522002225@edu.tatar.ru</t>
  </si>
  <si>
    <t>Муниципальное бюджетное общеобразовательное учреждение  "Лицей №116 имени Героя Советского Союза А.С.Умеркина" Вахитовского района г.Казани</t>
  </si>
  <si>
    <t>18/10/15</t>
  </si>
  <si>
    <t>13 Сентябрь 2023  21:06</t>
  </si>
  <si>
    <t>13 Сентябрь 2023  23:40</t>
  </si>
  <si>
    <t>2 час. 33 мин.</t>
  </si>
  <si>
    <t>Орлова Ирина Валентиновна</t>
  </si>
  <si>
    <t>4516000665@edu.tatar.ru</t>
  </si>
  <si>
    <t>МАОУ СОШ №39</t>
  </si>
  <si>
    <t>13 Сентябрь 2023  19:06</t>
  </si>
  <si>
    <t>13 Сентябрь 2023  23:05</t>
  </si>
  <si>
    <t>3 час. 59 мин.</t>
  </si>
  <si>
    <t>Черемова Наталия Олеговна</t>
  </si>
  <si>
    <t>4522001115@edu.tatar.ru</t>
  </si>
  <si>
    <t>МБОУ "Лицей №116 имени Героя Советского Союза А.С.Умеркина"</t>
  </si>
  <si>
    <t>37</t>
  </si>
  <si>
    <t>13 Сентябрь 2023  14:14</t>
  </si>
  <si>
    <t>13 Сентябрь 2023  16:14</t>
  </si>
  <si>
    <t>2 час.</t>
  </si>
  <si>
    <t>Гаязова Зульфия Шагитовна</t>
  </si>
  <si>
    <t>4512000034@edu.tatar.ru</t>
  </si>
  <si>
    <t>МБОУ "Гимназия №27 с татарским языком обучения имени Хади Такташа" Вахитовского района г. Казани</t>
  </si>
  <si>
    <t>39</t>
  </si>
  <si>
    <t>20 Сентябрь 2023  22:20</t>
  </si>
  <si>
    <t>20 Сентябрь 2023  22:48</t>
  </si>
  <si>
    <t>27 мин. 11 сек.</t>
  </si>
  <si>
    <t>Гимнастика</t>
  </si>
  <si>
    <t>Лёгкая атлетика</t>
  </si>
  <si>
    <t>Зимние виды спорта</t>
  </si>
  <si>
    <t>Спортивные игры. Баскетбол. Волейбол. Футбол</t>
  </si>
  <si>
    <t>Галеев Айдар Яковлевич</t>
  </si>
  <si>
    <t>Физическая культура</t>
  </si>
  <si>
    <t>2 ч. 8 мин.</t>
  </si>
  <si>
    <t>Галимов Ильвир Фидаилович</t>
  </si>
  <si>
    <t>1 ч. 5 мин.</t>
  </si>
  <si>
    <t>Охотникова Маргарита Николаевна</t>
  </si>
  <si>
    <t>2 ч. 54 мин.</t>
  </si>
  <si>
    <t>Садретдинов Марат Ревмирович</t>
  </si>
  <si>
    <t>Шарафутдинов Альберт Шамильевич</t>
  </si>
  <si>
    <t>48 лет</t>
  </si>
  <si>
    <t>0 ч. 56 мин.</t>
  </si>
  <si>
    <t>12 Сентябрь 2023  16:34</t>
  </si>
  <si>
    <t>12 Сентябрь 2023  18:42</t>
  </si>
  <si>
    <t>Михляева Екатерина Андреевна</t>
  </si>
  <si>
    <t>20 Сентябрь 2023  20:16</t>
  </si>
  <si>
    <t>20 Сентябрь 2023  22:00</t>
  </si>
  <si>
    <t>Анисимова Марина Владимировна</t>
  </si>
  <si>
    <t>4522009474@edu.tatar.ru</t>
  </si>
  <si>
    <t>МБОУ "Лицей №116 имени Героя Советского Союза А. С. Умеркина"</t>
  </si>
  <si>
    <t>13 Сентябрь 2023  14:00</t>
  </si>
  <si>
    <t>13 Сентябрь 2023  14:38</t>
  </si>
  <si>
    <t>38 мин. 26 сек.</t>
  </si>
  <si>
    <t>Давлетшина Рамзия Рашитовна</t>
  </si>
  <si>
    <t>4509000114@edu.tatar.ru</t>
  </si>
  <si>
    <t>МБОУ сош№13</t>
  </si>
  <si>
    <t>27</t>
  </si>
  <si>
    <t>11 Сентябрь 2023  21:09</t>
  </si>
  <si>
    <t>11 Сентябрь 2023  22:09</t>
  </si>
  <si>
    <t>Казанская Любовь Ивановна</t>
  </si>
  <si>
    <t>4503000095@edu.tatar.ru</t>
  </si>
  <si>
    <t>МБОУ гимназия 3</t>
  </si>
  <si>
    <t>50</t>
  </si>
  <si>
    <t>15 Сентябрь 2023  12:00</t>
  </si>
  <si>
    <t>15 Сентябрь 2023  12:36</t>
  </si>
  <si>
    <t>35 мин. 48 сек.</t>
  </si>
  <si>
    <t>Трошанин Никита Владиславович</t>
  </si>
  <si>
    <t>4519001285@edu.tatar.ru</t>
  </si>
  <si>
    <t>8 лет 7 месяцев</t>
  </si>
  <si>
    <t>4 года</t>
  </si>
  <si>
    <t>14 Сентябрь 2023  15:18</t>
  </si>
  <si>
    <t>14 Сентябрь 2023  16:54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</si>
</sst>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0"/>
      <color rgb="FF000000"/>
      <name val="Calibri"/>
      <family val="2"/>
      <charset val="204"/>
      <scheme val="minor"/>
    </font>
    <font>
      <sz val="10"/>
      <color rgb="FF000000"/>
      <name val="Calibri"/>
      <family val="2"/>
      <charset val="204"/>
      <scheme val="minor"/>
    </font>
    <font>
      <sz val="12"/>
      <color rgb="FF000000"/>
      <name val="Calibri"/>
    </font>
    <font>
      <b/>
      <sz val="12"/>
      <color rgb="FF000000"/>
      <name val="Calibri"/>
      <family val="2"/>
      <charset val="204"/>
    </font>
    <font>
      <b/>
      <sz val="14"/>
      <color rgb="FF000000"/>
      <name val="Calibri"/>
      <family val="2"/>
      <charset val="204"/>
    </font>
    <font>
      <b/>
      <sz val="11"/>
      <color rgb="FF555555"/>
      <name val="Arial"/>
      <family val="2"/>
      <charset val="204"/>
    </font>
    <font>
      <sz val="12"/>
      <color rgb="FF000000"/>
      <name val="Calibri"/>
      <family val="2"/>
      <charset val="204"/>
    </font>
    <font>
      <b/>
      <sz val="11"/>
      <name val="Arial"/>
      <family val="2"/>
      <charset val="204"/>
    </font>
    <font>
      <b/>
      <sz val="12"/>
      <name val="Calibri"/>
      <family val="2"/>
      <charset val="204"/>
    </font>
    <font>
      <sz val="12"/>
      <name val="Calibri"/>
      <family val="2"/>
      <charset val="204"/>
    </font>
    <font>
      <b/>
      <sz val="14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</borders>
  <cellStyleXfs count="3">
    <xf numFmtId="0" fontId="0" fillId="0" borderId="0"/>
    <xf numFmtId="0" fontId="6" fillId="0" borderId="0"/>
    <xf numFmtId="0" fontId="9" fillId="0" borderId="0"/>
  </cellStyleXfs>
  <cellXfs count="122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center" vertical="center"/>
    </xf>
    <xf numFmtId="22" fontId="3" fillId="0" borderId="1" xfId="0" applyNumberFormat="1" applyFont="1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2" fontId="4" fillId="0" borderId="1" xfId="0" applyNumberFormat="1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22" fontId="3" fillId="0" borderId="1" xfId="0" applyNumberFormat="1" applyFont="1" applyFill="1" applyBorder="1" applyAlignment="1">
      <alignment horizontal="center"/>
    </xf>
    <xf numFmtId="2" fontId="3" fillId="0" borderId="1" xfId="0" applyNumberFormat="1" applyFont="1" applyFill="1" applyBorder="1" applyAlignment="1">
      <alignment horizontal="center"/>
    </xf>
    <xf numFmtId="2" fontId="2" fillId="0" borderId="1" xfId="0" applyNumberFormat="1" applyFont="1" applyFill="1" applyBorder="1" applyAlignment="1">
      <alignment horizontal="center"/>
    </xf>
    <xf numFmtId="0" fontId="4" fillId="0" borderId="1" xfId="0" applyFont="1" applyFill="1" applyBorder="1" applyAlignment="1">
      <alignment horizontal="left" vertical="center"/>
    </xf>
    <xf numFmtId="2" fontId="4" fillId="0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2" fontId="0" fillId="0" borderId="1" xfId="0" applyNumberFormat="1" applyFont="1" applyBorder="1" applyAlignment="1">
      <alignment horizontal="center" vertical="center"/>
    </xf>
    <xf numFmtId="22" fontId="4" fillId="0" borderId="1" xfId="0" applyNumberFormat="1" applyFont="1" applyFill="1" applyBorder="1" applyAlignment="1">
      <alignment horizontal="left"/>
    </xf>
    <xf numFmtId="22" fontId="5" fillId="0" borderId="1" xfId="0" applyNumberFormat="1" applyFont="1" applyFill="1" applyBorder="1" applyAlignment="1">
      <alignment horizontal="center"/>
    </xf>
    <xf numFmtId="0" fontId="7" fillId="0" borderId="2" xfId="1" applyFont="1" applyBorder="1" applyAlignment="1">
      <alignment horizontal="center" vertical="center"/>
    </xf>
    <xf numFmtId="0" fontId="7" fillId="0" borderId="3" xfId="1" applyFont="1" applyBorder="1" applyAlignment="1">
      <alignment horizontal="center" vertical="center"/>
    </xf>
    <xf numFmtId="0" fontId="7" fillId="0" borderId="4" xfId="1" applyFont="1" applyBorder="1" applyAlignment="1">
      <alignment horizontal="center" vertical="center"/>
    </xf>
    <xf numFmtId="0" fontId="7" fillId="0" borderId="5" xfId="1" applyFont="1" applyBorder="1" applyAlignment="1">
      <alignment horizontal="center" vertical="center"/>
    </xf>
    <xf numFmtId="0" fontId="7" fillId="0" borderId="6" xfId="1" applyFont="1" applyBorder="1" applyAlignment="1">
      <alignment horizontal="center" vertical="center"/>
    </xf>
    <xf numFmtId="0" fontId="6" fillId="0" borderId="0" xfId="1"/>
    <xf numFmtId="0" fontId="7" fillId="0" borderId="7" xfId="1" applyFont="1" applyBorder="1" applyAlignment="1">
      <alignment horizontal="center" vertical="center"/>
    </xf>
    <xf numFmtId="0" fontId="7" fillId="0" borderId="8" xfId="1" applyFont="1" applyBorder="1" applyAlignment="1">
      <alignment horizontal="center" vertical="center"/>
    </xf>
    <xf numFmtId="0" fontId="7" fillId="0" borderId="9" xfId="1" applyFont="1" applyBorder="1" applyAlignment="1">
      <alignment horizontal="center" vertical="center" wrapText="1"/>
    </xf>
    <xf numFmtId="0" fontId="7" fillId="0" borderId="10" xfId="1" applyFont="1" applyBorder="1" applyAlignment="1">
      <alignment horizontal="center" vertical="center" wrapText="1"/>
    </xf>
    <xf numFmtId="0" fontId="7" fillId="0" borderId="11" xfId="1" applyFont="1" applyBorder="1" applyAlignment="1">
      <alignment horizontal="center" vertical="center" wrapText="1"/>
    </xf>
    <xf numFmtId="0" fontId="7" fillId="0" borderId="12" xfId="1" applyFont="1" applyBorder="1" applyAlignment="1">
      <alignment horizontal="center" vertical="center" wrapText="1"/>
    </xf>
    <xf numFmtId="0" fontId="7" fillId="0" borderId="13" xfId="1" applyFont="1" applyBorder="1" applyAlignment="1">
      <alignment horizontal="center" vertical="center"/>
    </xf>
    <xf numFmtId="0" fontId="7" fillId="0" borderId="14" xfId="1" applyFont="1" applyBorder="1" applyAlignment="1">
      <alignment horizontal="center" vertical="center"/>
    </xf>
    <xf numFmtId="0" fontId="8" fillId="0" borderId="13" xfId="1" applyFont="1" applyBorder="1" applyAlignment="1">
      <alignment horizontal="center"/>
    </xf>
    <xf numFmtId="0" fontId="8" fillId="0" borderId="12" xfId="1" applyFont="1" applyBorder="1" applyAlignment="1">
      <alignment horizontal="center"/>
    </xf>
    <xf numFmtId="22" fontId="8" fillId="0" borderId="12" xfId="1" applyNumberFormat="1" applyFont="1" applyBorder="1" applyAlignment="1">
      <alignment horizontal="center"/>
    </xf>
    <xf numFmtId="2" fontId="7" fillId="0" borderId="12" xfId="1" applyNumberFormat="1" applyFont="1" applyBorder="1" applyAlignment="1">
      <alignment horizontal="center"/>
    </xf>
    <xf numFmtId="2" fontId="8" fillId="0" borderId="12" xfId="1" applyNumberFormat="1" applyFont="1" applyBorder="1" applyAlignment="1">
      <alignment horizontal="center"/>
    </xf>
    <xf numFmtId="0" fontId="7" fillId="0" borderId="15" xfId="1" applyFont="1" applyBorder="1" applyAlignment="1">
      <alignment horizontal="center" vertical="center"/>
    </xf>
    <xf numFmtId="0" fontId="7" fillId="0" borderId="16" xfId="1" applyFont="1" applyBorder="1" applyAlignment="1">
      <alignment horizontal="center" vertical="center"/>
    </xf>
    <xf numFmtId="0" fontId="7" fillId="0" borderId="17" xfId="1" applyFont="1" applyBorder="1" applyAlignment="1">
      <alignment horizontal="center" vertical="center"/>
    </xf>
    <xf numFmtId="0" fontId="7" fillId="0" borderId="18" xfId="1" applyFont="1" applyBorder="1" applyAlignment="1">
      <alignment horizontal="center" vertical="center"/>
    </xf>
    <xf numFmtId="2" fontId="7" fillId="0" borderId="18" xfId="1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22" fontId="3" fillId="0" borderId="1" xfId="0" applyNumberFormat="1" applyFont="1" applyBorder="1" applyAlignment="1">
      <alignment horizontal="center"/>
    </xf>
    <xf numFmtId="2" fontId="3" fillId="0" borderId="1" xfId="0" applyNumberFormat="1" applyFont="1" applyBorder="1" applyAlignment="1">
      <alignment horizontal="center"/>
    </xf>
    <xf numFmtId="2" fontId="2" fillId="0" borderId="1" xfId="0" applyNumberFormat="1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10" fillId="0" borderId="1" xfId="2" applyFont="1" applyBorder="1" applyAlignment="1">
      <alignment horizontal="center" vertical="center" wrapText="1"/>
    </xf>
    <xf numFmtId="0" fontId="9" fillId="0" borderId="0" xfId="2" applyFont="1"/>
    <xf numFmtId="0" fontId="10" fillId="0" borderId="1" xfId="2" applyFont="1" applyBorder="1" applyAlignment="1">
      <alignment horizontal="center" vertical="center" wrapText="1"/>
    </xf>
    <xf numFmtId="0" fontId="9" fillId="0" borderId="1" xfId="2" applyFont="1" applyBorder="1" applyAlignment="1"/>
    <xf numFmtId="0" fontId="9" fillId="0" borderId="1" xfId="2" applyFont="1" applyBorder="1"/>
    <xf numFmtId="2" fontId="10" fillId="0" borderId="1" xfId="2" applyNumberFormat="1" applyFont="1" applyBorder="1" applyAlignment="1">
      <alignment horizontal="center" vertical="center"/>
    </xf>
    <xf numFmtId="2" fontId="9" fillId="0" borderId="1" xfId="2" applyNumberFormat="1" applyFont="1" applyBorder="1" applyAlignment="1">
      <alignment horizontal="center" vertical="center"/>
    </xf>
    <xf numFmtId="0" fontId="11" fillId="0" borderId="1" xfId="2" applyFont="1" applyBorder="1"/>
    <xf numFmtId="0" fontId="11" fillId="0" borderId="1" xfId="2" applyFont="1" applyBorder="1" applyAlignment="1"/>
    <xf numFmtId="2" fontId="11" fillId="0" borderId="1" xfId="2" applyNumberFormat="1" applyFont="1" applyBorder="1" applyAlignment="1">
      <alignment horizontal="center" vertical="center"/>
    </xf>
    <xf numFmtId="0" fontId="10" fillId="0" borderId="1" xfId="2" applyFont="1" applyBorder="1" applyAlignment="1">
      <alignment horizontal="center" vertical="center"/>
    </xf>
    <xf numFmtId="0" fontId="12" fillId="0" borderId="1" xfId="2" applyFont="1" applyBorder="1" applyAlignment="1">
      <alignment horizontal="center" vertical="center" wrapText="1"/>
    </xf>
    <xf numFmtId="0" fontId="10" fillId="0" borderId="0" xfId="2" applyFont="1"/>
    <xf numFmtId="0" fontId="13" fillId="0" borderId="1" xfId="2" applyFont="1" applyBorder="1" applyAlignment="1">
      <alignment horizontal="center" vertical="center" wrapText="1"/>
    </xf>
    <xf numFmtId="0" fontId="9" fillId="0" borderId="1" xfId="2" applyFont="1" applyBorder="1" applyAlignment="1">
      <alignment horizontal="center" vertical="center" wrapText="1"/>
    </xf>
    <xf numFmtId="0" fontId="9" fillId="0" borderId="0" xfId="2" applyFont="1" applyAlignment="1">
      <alignment horizontal="center" vertical="center" wrapText="1"/>
    </xf>
    <xf numFmtId="0" fontId="11" fillId="0" borderId="1" xfId="2" applyFont="1" applyBorder="1" applyAlignment="1">
      <alignment vertical="center"/>
    </xf>
    <xf numFmtId="2" fontId="11" fillId="0" borderId="0" xfId="2" applyNumberFormat="1" applyFont="1" applyAlignment="1">
      <alignment horizontal="center" vertical="center"/>
    </xf>
    <xf numFmtId="0" fontId="11" fillId="0" borderId="0" xfId="2" applyFont="1" applyAlignment="1">
      <alignment vertical="center"/>
    </xf>
    <xf numFmtId="0" fontId="0" fillId="0" borderId="0" xfId="0" applyAlignment="1">
      <alignment wrapText="1"/>
    </xf>
    <xf numFmtId="0" fontId="0" fillId="0" borderId="0" xfId="0" applyAlignment="1"/>
    <xf numFmtId="2" fontId="2" fillId="0" borderId="1" xfId="0" applyNumberFormat="1" applyFont="1" applyBorder="1" applyAlignment="1">
      <alignment horizontal="center" vertical="center" wrapText="1"/>
    </xf>
    <xf numFmtId="2" fontId="0" fillId="0" borderId="1" xfId="0" applyNumberFormat="1" applyFont="1" applyFill="1" applyBorder="1" applyAlignment="1">
      <alignment horizontal="center" vertical="center"/>
    </xf>
    <xf numFmtId="0" fontId="5" fillId="0" borderId="0" xfId="0" applyFont="1" applyAlignment="1"/>
    <xf numFmtId="0" fontId="4" fillId="0" borderId="1" xfId="0" applyFont="1" applyBorder="1" applyAlignment="1">
      <alignment horizontal="left" vertical="center"/>
    </xf>
    <xf numFmtId="2" fontId="4" fillId="0" borderId="1" xfId="0" applyNumberFormat="1" applyFont="1" applyBorder="1" applyAlignment="1">
      <alignment horizontal="left" vertical="center"/>
    </xf>
    <xf numFmtId="0" fontId="5" fillId="0" borderId="0" xfId="0" applyFont="1" applyAlignment="1">
      <alignment horizontal="left"/>
    </xf>
    <xf numFmtId="0" fontId="14" fillId="0" borderId="1" xfId="2" applyFont="1" applyBorder="1" applyAlignment="1">
      <alignment horizontal="center" vertical="center" wrapText="1"/>
    </xf>
    <xf numFmtId="0" fontId="10" fillId="0" borderId="0" xfId="2" applyFont="1" applyAlignment="1">
      <alignment wrapText="1"/>
    </xf>
    <xf numFmtId="0" fontId="13" fillId="0" borderId="1" xfId="2" applyFont="1" applyBorder="1" applyAlignment="1"/>
    <xf numFmtId="0" fontId="11" fillId="0" borderId="0" xfId="2" applyFont="1"/>
    <xf numFmtId="0" fontId="0" fillId="0" borderId="0" xfId="0" applyFill="1" applyAlignment="1">
      <alignment wrapText="1"/>
    </xf>
    <xf numFmtId="0" fontId="3" fillId="0" borderId="1" xfId="0" applyFont="1" applyFill="1" applyBorder="1" applyAlignment="1">
      <alignment horizontal="center" vertical="center"/>
    </xf>
    <xf numFmtId="22" fontId="3" fillId="0" borderId="1" xfId="0" applyNumberFormat="1" applyFont="1" applyFill="1" applyBorder="1" applyAlignment="1">
      <alignment horizontal="center" vertical="center"/>
    </xf>
    <xf numFmtId="2" fontId="3" fillId="0" borderId="1" xfId="0" applyNumberFormat="1" applyFont="1" applyFill="1" applyBorder="1" applyAlignment="1">
      <alignment horizontal="center" vertical="center"/>
    </xf>
    <xf numFmtId="2" fontId="2" fillId="0" borderId="1" xfId="0" applyNumberFormat="1" applyFont="1" applyFill="1" applyBorder="1" applyAlignment="1">
      <alignment horizontal="center" vertical="center"/>
    </xf>
    <xf numFmtId="0" fontId="0" fillId="0" borderId="0" xfId="0" applyFill="1" applyAlignment="1"/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5" fillId="0" borderId="0" xfId="0" applyFont="1" applyFill="1" applyAlignment="1"/>
    <xf numFmtId="2" fontId="2" fillId="0" borderId="1" xfId="0" applyNumberFormat="1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0" fillId="0" borderId="1" xfId="0" applyFont="1" applyBorder="1"/>
    <xf numFmtId="0" fontId="8" fillId="0" borderId="1" xfId="0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wrapText="1"/>
    </xf>
    <xf numFmtId="0" fontId="15" fillId="0" borderId="1" xfId="2" applyFont="1" applyBorder="1" applyAlignment="1">
      <alignment horizontal="center" vertical="center" wrapText="1"/>
    </xf>
    <xf numFmtId="0" fontId="15" fillId="0" borderId="1" xfId="2" applyFont="1" applyBorder="1" applyAlignment="1">
      <alignment horizontal="center" vertical="center"/>
    </xf>
    <xf numFmtId="0" fontId="15" fillId="0" borderId="1" xfId="2" applyFont="1" applyBorder="1" applyAlignment="1">
      <alignment horizontal="center" vertical="center" wrapText="1"/>
    </xf>
    <xf numFmtId="0" fontId="16" fillId="0" borderId="1" xfId="2" applyFont="1" applyBorder="1" applyAlignment="1">
      <alignment horizontal="center" vertical="center"/>
    </xf>
    <xf numFmtId="0" fontId="16" fillId="0" borderId="1" xfId="2" applyFont="1" applyBorder="1" applyAlignment="1">
      <alignment horizontal="center" vertical="center" wrapText="1"/>
    </xf>
    <xf numFmtId="0" fontId="16" fillId="0" borderId="1" xfId="2" applyFont="1" applyBorder="1" applyAlignment="1"/>
    <xf numFmtId="0" fontId="16" fillId="0" borderId="1" xfId="2" applyFont="1" applyBorder="1"/>
    <xf numFmtId="2" fontId="15" fillId="0" borderId="1" xfId="2" applyNumberFormat="1" applyFont="1" applyBorder="1" applyAlignment="1">
      <alignment horizontal="center" vertical="center"/>
    </xf>
    <xf numFmtId="2" fontId="16" fillId="0" borderId="1" xfId="2" applyNumberFormat="1" applyFont="1" applyBorder="1" applyAlignment="1">
      <alignment horizontal="center" vertical="center"/>
    </xf>
    <xf numFmtId="2" fontId="9" fillId="0" borderId="0" xfId="2" applyNumberFormat="1" applyFont="1" applyAlignment="1">
      <alignment horizontal="center" vertical="center"/>
    </xf>
    <xf numFmtId="0" fontId="17" fillId="0" borderId="1" xfId="2" applyFont="1" applyBorder="1"/>
    <xf numFmtId="0" fontId="17" fillId="0" borderId="1" xfId="2" applyFont="1" applyBorder="1" applyAlignment="1"/>
    <xf numFmtId="2" fontId="17" fillId="0" borderId="1" xfId="2" applyNumberFormat="1" applyFont="1" applyBorder="1" applyAlignment="1">
      <alignment horizontal="center" vertical="center"/>
    </xf>
    <xf numFmtId="2" fontId="0" fillId="0" borderId="0" xfId="0" applyNumberFormat="1" applyAlignment="1"/>
    <xf numFmtId="2" fontId="1" fillId="0" borderId="0" xfId="0" applyNumberFormat="1" applyFont="1" applyAlignment="1"/>
  </cellXfs>
  <cellStyles count="3">
    <cellStyle name="Обычный" xfId="0" builtinId="0"/>
    <cellStyle name="Обычный 2" xfId="1"/>
    <cellStyle name="Обычный 3" xfId="2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8"/>
  <sheetViews>
    <sheetView tabSelected="1" workbookViewId="0">
      <selection activeCell="D9" sqref="D9"/>
    </sheetView>
  </sheetViews>
  <sheetFormatPr defaultRowHeight="15.6" x14ac:dyDescent="0.3"/>
  <cols>
    <col min="1" max="1" width="34.6640625" style="63" customWidth="1"/>
    <col min="2" max="2" width="13.21875" style="63" customWidth="1"/>
    <col min="3" max="3" width="17.77734375" style="63" customWidth="1"/>
    <col min="4" max="4" width="16.21875" style="63" customWidth="1"/>
    <col min="5" max="15" width="8.88671875" style="63"/>
    <col min="16" max="16" width="13.5546875" style="63" customWidth="1"/>
    <col min="17" max="22" width="8.88671875" style="63"/>
    <col min="23" max="23" width="10.6640625" style="63" customWidth="1"/>
    <col min="24" max="24" width="12.77734375" style="63" customWidth="1"/>
    <col min="25" max="25" width="13.77734375" style="63" customWidth="1"/>
    <col min="26" max="26" width="14.5546875" style="63" customWidth="1"/>
    <col min="27" max="27" width="13.88671875" style="63" customWidth="1"/>
    <col min="28" max="30" width="13" style="63" customWidth="1"/>
    <col min="31" max="16384" width="8.88671875" style="63"/>
  </cols>
  <sheetData>
    <row r="1" spans="1:42" ht="28.2" customHeight="1" x14ac:dyDescent="0.3">
      <c r="A1" s="107" t="s">
        <v>0</v>
      </c>
      <c r="B1" s="107" t="s">
        <v>108</v>
      </c>
      <c r="C1" s="107" t="s">
        <v>109</v>
      </c>
      <c r="D1" s="107" t="s">
        <v>3</v>
      </c>
      <c r="E1" s="107" t="s">
        <v>5</v>
      </c>
      <c r="F1" s="107" t="s">
        <v>6</v>
      </c>
      <c r="G1" s="107" t="s">
        <v>7</v>
      </c>
      <c r="H1" s="107" t="s">
        <v>110</v>
      </c>
      <c r="I1" s="107" t="s">
        <v>9</v>
      </c>
      <c r="J1" s="107" t="s">
        <v>111</v>
      </c>
      <c r="K1" s="107" t="s">
        <v>11</v>
      </c>
      <c r="L1" s="107" t="s">
        <v>249</v>
      </c>
      <c r="M1" s="107" t="s">
        <v>113</v>
      </c>
      <c r="N1" s="107" t="s">
        <v>250</v>
      </c>
      <c r="O1" s="107"/>
      <c r="P1" s="107"/>
      <c r="Q1" s="107"/>
      <c r="R1" s="107"/>
      <c r="S1" s="107"/>
      <c r="T1" s="108" t="s">
        <v>251</v>
      </c>
      <c r="U1" s="108"/>
      <c r="V1" s="108"/>
      <c r="W1" s="108"/>
      <c r="X1" s="108"/>
      <c r="Y1" s="108"/>
      <c r="Z1" s="108"/>
      <c r="AA1" s="108"/>
      <c r="AB1" s="108"/>
      <c r="AC1" s="108"/>
      <c r="AD1" s="108"/>
      <c r="AE1" s="108"/>
      <c r="AF1" s="107" t="s">
        <v>252</v>
      </c>
      <c r="AG1" s="107"/>
      <c r="AH1" s="107"/>
      <c r="AI1" s="107"/>
      <c r="AJ1" s="107"/>
      <c r="AK1" s="107"/>
      <c r="AL1" s="89" t="s">
        <v>116</v>
      </c>
      <c r="AM1" s="89"/>
      <c r="AN1" s="89"/>
      <c r="AO1" s="89"/>
      <c r="AP1" s="89"/>
    </row>
    <row r="2" spans="1:42" ht="187.2" x14ac:dyDescent="0.3">
      <c r="A2" s="107"/>
      <c r="B2" s="107"/>
      <c r="C2" s="107"/>
      <c r="D2" s="107"/>
      <c r="E2" s="107"/>
      <c r="F2" s="107"/>
      <c r="G2" s="107"/>
      <c r="H2" s="107"/>
      <c r="I2" s="107"/>
      <c r="J2" s="107"/>
      <c r="K2" s="107"/>
      <c r="L2" s="107"/>
      <c r="M2" s="107"/>
      <c r="N2" s="109" t="s">
        <v>253</v>
      </c>
      <c r="O2" s="109" t="s">
        <v>254</v>
      </c>
      <c r="P2" s="109" t="s">
        <v>255</v>
      </c>
      <c r="Q2" s="109" t="s">
        <v>256</v>
      </c>
      <c r="R2" s="109" t="s">
        <v>257</v>
      </c>
      <c r="S2" s="107" t="s">
        <v>113</v>
      </c>
      <c r="T2" s="107" t="s">
        <v>258</v>
      </c>
      <c r="U2" s="107"/>
      <c r="V2" s="107"/>
      <c r="W2" s="109" t="s">
        <v>259</v>
      </c>
      <c r="X2" s="109" t="s">
        <v>260</v>
      </c>
      <c r="Y2" s="109" t="s">
        <v>261</v>
      </c>
      <c r="Z2" s="109" t="s">
        <v>262</v>
      </c>
      <c r="AA2" s="109" t="s">
        <v>263</v>
      </c>
      <c r="AB2" s="109" t="s">
        <v>264</v>
      </c>
      <c r="AC2" s="109" t="s">
        <v>265</v>
      </c>
      <c r="AD2" s="109" t="s">
        <v>266</v>
      </c>
      <c r="AE2" s="107" t="s">
        <v>113</v>
      </c>
      <c r="AF2" s="107"/>
      <c r="AG2" s="107"/>
      <c r="AH2" s="107"/>
      <c r="AI2" s="107"/>
      <c r="AJ2" s="107"/>
      <c r="AK2" s="107"/>
      <c r="AL2" s="89"/>
      <c r="AM2" s="89"/>
      <c r="AN2" s="89"/>
      <c r="AO2" s="89"/>
      <c r="AP2" s="89"/>
    </row>
    <row r="3" spans="1:42" ht="62.4" x14ac:dyDescent="0.3">
      <c r="A3" s="107"/>
      <c r="B3" s="107"/>
      <c r="C3" s="107"/>
      <c r="D3" s="107"/>
      <c r="E3" s="107"/>
      <c r="F3" s="107"/>
      <c r="G3" s="107"/>
      <c r="H3" s="107"/>
      <c r="I3" s="107"/>
      <c r="J3" s="107"/>
      <c r="K3" s="107"/>
      <c r="L3" s="107"/>
      <c r="M3" s="107"/>
      <c r="N3" s="110" t="s">
        <v>117</v>
      </c>
      <c r="O3" s="110" t="s">
        <v>118</v>
      </c>
      <c r="P3" s="110" t="s">
        <v>119</v>
      </c>
      <c r="Q3" s="110" t="s">
        <v>120</v>
      </c>
      <c r="R3" s="110" t="s">
        <v>121</v>
      </c>
      <c r="S3" s="107"/>
      <c r="T3" s="111" t="s">
        <v>272</v>
      </c>
      <c r="U3" s="111" t="s">
        <v>123</v>
      </c>
      <c r="V3" s="109" t="s">
        <v>113</v>
      </c>
      <c r="W3" s="111" t="s">
        <v>124</v>
      </c>
      <c r="X3" s="111" t="s">
        <v>125</v>
      </c>
      <c r="Y3" s="111" t="s">
        <v>126</v>
      </c>
      <c r="Z3" s="111" t="s">
        <v>127</v>
      </c>
      <c r="AA3" s="111" t="s">
        <v>128</v>
      </c>
      <c r="AB3" s="111" t="s">
        <v>129</v>
      </c>
      <c r="AC3" s="111" t="s">
        <v>130</v>
      </c>
      <c r="AD3" s="111" t="s">
        <v>131</v>
      </c>
      <c r="AE3" s="107"/>
      <c r="AF3" s="111" t="s">
        <v>132</v>
      </c>
      <c r="AG3" s="111" t="s">
        <v>133</v>
      </c>
      <c r="AH3" s="111" t="s">
        <v>134</v>
      </c>
      <c r="AI3" s="111" t="s">
        <v>135</v>
      </c>
      <c r="AJ3" s="111" t="s">
        <v>136</v>
      </c>
      <c r="AK3" s="109" t="s">
        <v>113</v>
      </c>
      <c r="AL3" s="111" t="s">
        <v>137</v>
      </c>
      <c r="AM3" s="111" t="s">
        <v>138</v>
      </c>
      <c r="AN3" s="111" t="s">
        <v>139</v>
      </c>
      <c r="AO3" s="111" t="s">
        <v>140</v>
      </c>
      <c r="AP3" s="109" t="s">
        <v>113</v>
      </c>
    </row>
    <row r="4" spans="1:42" x14ac:dyDescent="0.3">
      <c r="A4" s="91" t="s">
        <v>659</v>
      </c>
      <c r="B4" s="66" t="s">
        <v>660</v>
      </c>
      <c r="C4" s="91" t="s">
        <v>149</v>
      </c>
      <c r="D4" s="91" t="s">
        <v>661</v>
      </c>
      <c r="E4" s="91" t="s">
        <v>198</v>
      </c>
      <c r="F4" s="91" t="s">
        <v>527</v>
      </c>
      <c r="G4" s="91" t="s">
        <v>85</v>
      </c>
      <c r="H4" s="66" t="s">
        <v>153</v>
      </c>
      <c r="I4" s="66" t="s">
        <v>662</v>
      </c>
      <c r="J4" s="66" t="s">
        <v>663</v>
      </c>
      <c r="K4" s="66" t="s">
        <v>664</v>
      </c>
      <c r="L4" s="67">
        <v>9.52</v>
      </c>
      <c r="M4" s="67">
        <f t="shared" ref="M4:M7" si="0">L4/24*100</f>
        <v>39.666666666666664</v>
      </c>
      <c r="N4" s="68">
        <v>0</v>
      </c>
      <c r="O4" s="68">
        <v>0</v>
      </c>
      <c r="P4" s="68">
        <v>0</v>
      </c>
      <c r="Q4" s="68">
        <v>0</v>
      </c>
      <c r="R4" s="68">
        <v>1</v>
      </c>
      <c r="S4" s="114">
        <f t="shared" ref="S4:S7" si="1">AVERAGE(N4:R4)*100</f>
        <v>20</v>
      </c>
      <c r="T4" s="68">
        <v>0</v>
      </c>
      <c r="U4" s="68">
        <v>1</v>
      </c>
      <c r="V4" s="114">
        <f t="shared" ref="V4:V7" si="2">AVERAGE(T4:U4)*100</f>
        <v>50</v>
      </c>
      <c r="W4" s="68">
        <v>0</v>
      </c>
      <c r="X4" s="68">
        <v>1</v>
      </c>
      <c r="Y4" s="68">
        <v>0</v>
      </c>
      <c r="Z4" s="68">
        <v>0.25</v>
      </c>
      <c r="AA4" s="68">
        <v>1</v>
      </c>
      <c r="AB4" s="68">
        <v>0</v>
      </c>
      <c r="AC4" s="68">
        <v>1</v>
      </c>
      <c r="AD4" s="68">
        <v>0</v>
      </c>
      <c r="AE4" s="114">
        <f t="shared" ref="AE4:AE7" si="3">AVERAGE(T4:U4,W4:AD4)*100</f>
        <v>42.5</v>
      </c>
      <c r="AF4" s="68">
        <v>0</v>
      </c>
      <c r="AG4" s="68">
        <v>0</v>
      </c>
      <c r="AH4" s="68">
        <v>1</v>
      </c>
      <c r="AI4" s="68">
        <v>0.33</v>
      </c>
      <c r="AJ4" s="68">
        <v>0.33</v>
      </c>
      <c r="AK4" s="114">
        <f t="shared" ref="AK4:AK7" si="4">AVERAGE(AF4:AJ4)*100</f>
        <v>33.200000000000003</v>
      </c>
      <c r="AL4" s="68">
        <v>0.1</v>
      </c>
      <c r="AM4" s="68">
        <v>0.75</v>
      </c>
      <c r="AN4" s="68">
        <v>1</v>
      </c>
      <c r="AO4" s="68">
        <v>0.75</v>
      </c>
      <c r="AP4" s="114">
        <f t="shared" ref="AP4:AP7" si="5">AVERAGE(AL4:AO4)*100</f>
        <v>65</v>
      </c>
    </row>
    <row r="5" spans="1:42" x14ac:dyDescent="0.3">
      <c r="A5" s="91" t="s">
        <v>665</v>
      </c>
      <c r="B5" s="66" t="s">
        <v>666</v>
      </c>
      <c r="C5" s="91" t="s">
        <v>149</v>
      </c>
      <c r="D5" s="91" t="s">
        <v>667</v>
      </c>
      <c r="E5" s="91" t="s">
        <v>198</v>
      </c>
      <c r="F5" s="91" t="s">
        <v>46</v>
      </c>
      <c r="G5" s="91" t="s">
        <v>668</v>
      </c>
      <c r="H5" s="66" t="s">
        <v>153</v>
      </c>
      <c r="I5" s="66" t="s">
        <v>669</v>
      </c>
      <c r="J5" s="66" t="s">
        <v>670</v>
      </c>
      <c r="K5" s="66" t="s">
        <v>433</v>
      </c>
      <c r="L5" s="67">
        <v>11.69</v>
      </c>
      <c r="M5" s="67">
        <f t="shared" si="0"/>
        <v>48.708333333333329</v>
      </c>
      <c r="N5" s="68">
        <v>0</v>
      </c>
      <c r="O5" s="68">
        <v>0</v>
      </c>
      <c r="P5" s="68">
        <v>1</v>
      </c>
      <c r="Q5" s="68">
        <v>1</v>
      </c>
      <c r="R5" s="68">
        <v>0</v>
      </c>
      <c r="S5" s="114">
        <f t="shared" si="1"/>
        <v>40</v>
      </c>
      <c r="T5" s="68">
        <v>1</v>
      </c>
      <c r="U5" s="68">
        <v>0.5</v>
      </c>
      <c r="V5" s="114">
        <f t="shared" si="2"/>
        <v>75</v>
      </c>
      <c r="W5" s="68">
        <v>1</v>
      </c>
      <c r="X5" s="68">
        <v>0.5</v>
      </c>
      <c r="Y5" s="68">
        <v>1</v>
      </c>
      <c r="Z5" s="68">
        <v>0</v>
      </c>
      <c r="AA5" s="68">
        <v>0.25</v>
      </c>
      <c r="AB5" s="68">
        <v>0</v>
      </c>
      <c r="AC5" s="68">
        <v>0.33</v>
      </c>
      <c r="AD5" s="68">
        <v>1</v>
      </c>
      <c r="AE5" s="114">
        <f t="shared" si="3"/>
        <v>55.800000000000004</v>
      </c>
      <c r="AF5" s="68">
        <v>0.33</v>
      </c>
      <c r="AG5" s="68">
        <v>0</v>
      </c>
      <c r="AH5" s="68">
        <v>0</v>
      </c>
      <c r="AI5" s="68">
        <v>1</v>
      </c>
      <c r="AJ5" s="68">
        <v>0.33</v>
      </c>
      <c r="AK5" s="114">
        <f t="shared" si="4"/>
        <v>33.200000000000003</v>
      </c>
      <c r="AL5" s="68">
        <v>0.67</v>
      </c>
      <c r="AM5" s="68">
        <v>0.5</v>
      </c>
      <c r="AN5" s="68">
        <v>0.64</v>
      </c>
      <c r="AO5" s="68">
        <v>0.64</v>
      </c>
      <c r="AP5" s="114">
        <f t="shared" si="5"/>
        <v>61.250000000000007</v>
      </c>
    </row>
    <row r="6" spans="1:42" x14ac:dyDescent="0.3">
      <c r="A6" s="91" t="s">
        <v>671</v>
      </c>
      <c r="B6" s="66" t="s">
        <v>672</v>
      </c>
      <c r="C6" s="91" t="s">
        <v>149</v>
      </c>
      <c r="D6" s="91" t="s">
        <v>673</v>
      </c>
      <c r="E6" s="91" t="s">
        <v>198</v>
      </c>
      <c r="F6" s="91" t="s">
        <v>674</v>
      </c>
      <c r="G6" s="91" t="s">
        <v>328</v>
      </c>
      <c r="H6" s="66" t="s">
        <v>153</v>
      </c>
      <c r="I6" s="66" t="s">
        <v>675</v>
      </c>
      <c r="J6" s="66" t="s">
        <v>676</v>
      </c>
      <c r="K6" s="66" t="s">
        <v>677</v>
      </c>
      <c r="L6" s="67">
        <v>13.48</v>
      </c>
      <c r="M6" s="67">
        <f t="shared" si="0"/>
        <v>56.166666666666664</v>
      </c>
      <c r="N6" s="68">
        <v>1</v>
      </c>
      <c r="O6" s="68">
        <v>0</v>
      </c>
      <c r="P6" s="68">
        <v>0</v>
      </c>
      <c r="Q6" s="68">
        <v>0</v>
      </c>
      <c r="R6" s="68">
        <v>0</v>
      </c>
      <c r="S6" s="114">
        <f t="shared" si="1"/>
        <v>20</v>
      </c>
      <c r="T6" s="68">
        <v>0.5</v>
      </c>
      <c r="U6" s="68">
        <v>1</v>
      </c>
      <c r="V6" s="114">
        <f t="shared" si="2"/>
        <v>75</v>
      </c>
      <c r="W6" s="68">
        <v>0</v>
      </c>
      <c r="X6" s="68">
        <v>0.5</v>
      </c>
      <c r="Y6" s="68">
        <v>1</v>
      </c>
      <c r="Z6" s="68">
        <v>0.5</v>
      </c>
      <c r="AA6" s="68">
        <v>1</v>
      </c>
      <c r="AB6" s="68">
        <v>0</v>
      </c>
      <c r="AC6" s="68">
        <v>0.33</v>
      </c>
      <c r="AD6" s="68">
        <v>1</v>
      </c>
      <c r="AE6" s="114">
        <f t="shared" si="3"/>
        <v>58.3</v>
      </c>
      <c r="AF6" s="68">
        <v>1</v>
      </c>
      <c r="AG6" s="68">
        <v>0</v>
      </c>
      <c r="AH6" s="68">
        <v>0.67</v>
      </c>
      <c r="AI6" s="68">
        <v>1</v>
      </c>
      <c r="AJ6" s="68">
        <v>1</v>
      </c>
      <c r="AK6" s="114">
        <f t="shared" si="4"/>
        <v>73.400000000000006</v>
      </c>
      <c r="AL6" s="68">
        <v>1</v>
      </c>
      <c r="AM6" s="68">
        <v>0.82</v>
      </c>
      <c r="AN6" s="68">
        <v>0.5</v>
      </c>
      <c r="AO6" s="68">
        <v>0.67</v>
      </c>
      <c r="AP6" s="114">
        <f t="shared" si="5"/>
        <v>74.75</v>
      </c>
    </row>
    <row r="7" spans="1:42" x14ac:dyDescent="0.3">
      <c r="A7" s="91" t="s">
        <v>678</v>
      </c>
      <c r="B7" s="66" t="s">
        <v>679</v>
      </c>
      <c r="C7" s="91" t="s">
        <v>149</v>
      </c>
      <c r="D7" s="91" t="s">
        <v>205</v>
      </c>
      <c r="E7" s="91" t="s">
        <v>198</v>
      </c>
      <c r="F7" s="91" t="s">
        <v>680</v>
      </c>
      <c r="G7" s="91" t="s">
        <v>681</v>
      </c>
      <c r="H7" s="66" t="s">
        <v>153</v>
      </c>
      <c r="I7" s="66" t="s">
        <v>682</v>
      </c>
      <c r="J7" s="66" t="s">
        <v>683</v>
      </c>
      <c r="K7" s="66" t="s">
        <v>529</v>
      </c>
      <c r="L7" s="67">
        <v>18.5</v>
      </c>
      <c r="M7" s="67">
        <f t="shared" si="0"/>
        <v>77.083333333333343</v>
      </c>
      <c r="N7" s="68">
        <v>1</v>
      </c>
      <c r="O7" s="68">
        <v>0</v>
      </c>
      <c r="P7" s="68">
        <v>0</v>
      </c>
      <c r="Q7" s="68">
        <v>1</v>
      </c>
      <c r="R7" s="68">
        <v>1</v>
      </c>
      <c r="S7" s="114">
        <f t="shared" si="1"/>
        <v>60</v>
      </c>
      <c r="T7" s="68">
        <v>1</v>
      </c>
      <c r="U7" s="68">
        <v>1</v>
      </c>
      <c r="V7" s="114">
        <f t="shared" si="2"/>
        <v>100</v>
      </c>
      <c r="W7" s="68">
        <v>1</v>
      </c>
      <c r="X7" s="68">
        <v>1</v>
      </c>
      <c r="Y7" s="68">
        <v>0</v>
      </c>
      <c r="Z7" s="68">
        <v>1</v>
      </c>
      <c r="AA7" s="68">
        <v>1</v>
      </c>
      <c r="AB7" s="68">
        <v>0</v>
      </c>
      <c r="AC7" s="68">
        <v>0.67</v>
      </c>
      <c r="AD7" s="68">
        <v>1</v>
      </c>
      <c r="AE7" s="114">
        <f t="shared" si="3"/>
        <v>76.7</v>
      </c>
      <c r="AF7" s="68">
        <v>1</v>
      </c>
      <c r="AG7" s="68">
        <v>1</v>
      </c>
      <c r="AH7" s="68">
        <v>1</v>
      </c>
      <c r="AI7" s="68">
        <v>1</v>
      </c>
      <c r="AJ7" s="68">
        <v>0.33</v>
      </c>
      <c r="AK7" s="114">
        <f t="shared" si="4"/>
        <v>86.6</v>
      </c>
      <c r="AL7" s="68">
        <v>1</v>
      </c>
      <c r="AM7" s="68">
        <v>0.5</v>
      </c>
      <c r="AN7" s="68">
        <v>1</v>
      </c>
      <c r="AO7" s="68">
        <v>1</v>
      </c>
      <c r="AP7" s="114">
        <f t="shared" si="5"/>
        <v>87.5</v>
      </c>
    </row>
    <row r="8" spans="1:42" s="92" customFormat="1" ht="18" x14ac:dyDescent="0.35">
      <c r="A8" s="69" t="s">
        <v>248</v>
      </c>
      <c r="B8" s="69"/>
      <c r="C8" s="70"/>
      <c r="D8" s="70"/>
      <c r="E8" s="70"/>
      <c r="F8" s="70"/>
      <c r="G8" s="70"/>
      <c r="H8" s="69"/>
      <c r="I8" s="69"/>
      <c r="J8" s="69"/>
      <c r="K8" s="69"/>
      <c r="L8" s="71">
        <f>AVERAGE(L4:L7)</f>
        <v>13.297499999999999</v>
      </c>
      <c r="M8" s="71">
        <f t="shared" ref="M8:AP8" si="6">AVERAGE(M4:M7)</f>
        <v>55.40625</v>
      </c>
      <c r="N8" s="71">
        <f t="shared" si="6"/>
        <v>0.5</v>
      </c>
      <c r="O8" s="71">
        <f t="shared" si="6"/>
        <v>0</v>
      </c>
      <c r="P8" s="71">
        <f t="shared" si="6"/>
        <v>0.25</v>
      </c>
      <c r="Q8" s="71">
        <f t="shared" si="6"/>
        <v>0.5</v>
      </c>
      <c r="R8" s="71">
        <f t="shared" si="6"/>
        <v>0.5</v>
      </c>
      <c r="S8" s="71">
        <f t="shared" si="6"/>
        <v>35</v>
      </c>
      <c r="T8" s="71">
        <f t="shared" si="6"/>
        <v>0.625</v>
      </c>
      <c r="U8" s="71">
        <f t="shared" si="6"/>
        <v>0.875</v>
      </c>
      <c r="V8" s="71">
        <f t="shared" si="6"/>
        <v>75</v>
      </c>
      <c r="W8" s="71">
        <f t="shared" si="6"/>
        <v>0.5</v>
      </c>
      <c r="X8" s="71">
        <f t="shared" si="6"/>
        <v>0.75</v>
      </c>
      <c r="Y8" s="71">
        <f t="shared" si="6"/>
        <v>0.5</v>
      </c>
      <c r="Z8" s="71">
        <f t="shared" si="6"/>
        <v>0.4375</v>
      </c>
      <c r="AA8" s="71">
        <f t="shared" si="6"/>
        <v>0.8125</v>
      </c>
      <c r="AB8" s="71">
        <f t="shared" si="6"/>
        <v>0</v>
      </c>
      <c r="AC8" s="71">
        <f t="shared" si="6"/>
        <v>0.58250000000000002</v>
      </c>
      <c r="AD8" s="71">
        <f t="shared" si="6"/>
        <v>0.75</v>
      </c>
      <c r="AE8" s="71">
        <f t="shared" si="6"/>
        <v>58.325000000000003</v>
      </c>
      <c r="AF8" s="71">
        <f t="shared" si="6"/>
        <v>0.58250000000000002</v>
      </c>
      <c r="AG8" s="71">
        <f t="shared" si="6"/>
        <v>0.25</v>
      </c>
      <c r="AH8" s="71">
        <f t="shared" si="6"/>
        <v>0.66749999999999998</v>
      </c>
      <c r="AI8" s="71">
        <f t="shared" si="6"/>
        <v>0.83250000000000002</v>
      </c>
      <c r="AJ8" s="71">
        <f t="shared" si="6"/>
        <v>0.49750000000000005</v>
      </c>
      <c r="AK8" s="71">
        <f t="shared" si="6"/>
        <v>56.6</v>
      </c>
      <c r="AL8" s="71">
        <f t="shared" si="6"/>
        <v>0.6925</v>
      </c>
      <c r="AM8" s="71">
        <f t="shared" si="6"/>
        <v>0.64249999999999996</v>
      </c>
      <c r="AN8" s="71">
        <f t="shared" si="6"/>
        <v>0.78500000000000003</v>
      </c>
      <c r="AO8" s="71">
        <f t="shared" si="6"/>
        <v>0.76500000000000001</v>
      </c>
      <c r="AP8" s="71">
        <f t="shared" si="6"/>
        <v>72.125</v>
      </c>
    </row>
  </sheetData>
  <mergeCells count="20">
    <mergeCell ref="M1:M3"/>
    <mergeCell ref="N1:S1"/>
    <mergeCell ref="T1:AE1"/>
    <mergeCell ref="AF1:AK2"/>
    <mergeCell ref="AL1:AP2"/>
    <mergeCell ref="S2:S3"/>
    <mergeCell ref="T2:V2"/>
    <mergeCell ref="AE2:AE3"/>
    <mergeCell ref="G1:G3"/>
    <mergeCell ref="H1:H3"/>
    <mergeCell ref="I1:I3"/>
    <mergeCell ref="J1:J3"/>
    <mergeCell ref="K1:K3"/>
    <mergeCell ref="L1:L3"/>
    <mergeCell ref="A1:A3"/>
    <mergeCell ref="B1:B3"/>
    <mergeCell ref="C1:C3"/>
    <mergeCell ref="D1:D3"/>
    <mergeCell ref="E1:E3"/>
    <mergeCell ref="F1:F3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10"/>
  <sheetViews>
    <sheetView workbookViewId="0">
      <selection activeCell="E15" sqref="E15"/>
    </sheetView>
  </sheetViews>
  <sheetFormatPr defaultRowHeight="15.6" x14ac:dyDescent="0.3"/>
  <cols>
    <col min="1" max="1" width="37.6640625" style="63" customWidth="1"/>
    <col min="2" max="2" width="10.77734375" style="63" customWidth="1"/>
    <col min="3" max="3" width="24.44140625" style="63" customWidth="1"/>
    <col min="4" max="4" width="12.21875" style="63" customWidth="1"/>
    <col min="5" max="5" width="11.77734375" style="63" customWidth="1"/>
    <col min="6" max="14" width="8.88671875" style="63"/>
    <col min="15" max="15" width="10.109375" style="63" customWidth="1"/>
    <col min="16" max="16" width="12.44140625" style="63" customWidth="1"/>
    <col min="17" max="17" width="12.6640625" style="63" customWidth="1"/>
    <col min="18" max="16384" width="8.88671875" style="63"/>
  </cols>
  <sheetData>
    <row r="1" spans="1:42" s="90" customFormat="1" x14ac:dyDescent="0.3">
      <c r="A1" s="62" t="s">
        <v>0</v>
      </c>
      <c r="B1" s="62" t="s">
        <v>108</v>
      </c>
      <c r="C1" s="62" t="s">
        <v>109</v>
      </c>
      <c r="D1" s="62" t="s">
        <v>3</v>
      </c>
      <c r="E1" s="62" t="s">
        <v>5</v>
      </c>
      <c r="F1" s="62" t="s">
        <v>6</v>
      </c>
      <c r="G1" s="62" t="s">
        <v>7</v>
      </c>
      <c r="H1" s="62" t="s">
        <v>110</v>
      </c>
      <c r="I1" s="62" t="s">
        <v>9</v>
      </c>
      <c r="J1" s="62" t="s">
        <v>111</v>
      </c>
      <c r="K1" s="62" t="s">
        <v>11</v>
      </c>
      <c r="L1" s="62" t="s">
        <v>394</v>
      </c>
      <c r="M1" s="62" t="s">
        <v>113</v>
      </c>
      <c r="N1" s="62" t="s">
        <v>250</v>
      </c>
      <c r="O1" s="62"/>
      <c r="P1" s="62"/>
      <c r="Q1" s="62"/>
      <c r="R1" s="62"/>
      <c r="S1" s="62"/>
      <c r="T1" s="62"/>
      <c r="U1" s="62" t="s">
        <v>395</v>
      </c>
      <c r="V1" s="62"/>
      <c r="W1" s="62"/>
      <c r="X1" s="62"/>
      <c r="Y1" s="62"/>
      <c r="Z1" s="62"/>
      <c r="AA1" s="62"/>
      <c r="AB1" s="62"/>
      <c r="AC1" s="62"/>
      <c r="AD1" s="62"/>
      <c r="AE1" s="62"/>
      <c r="AF1" s="89" t="s">
        <v>396</v>
      </c>
      <c r="AG1" s="89"/>
      <c r="AH1" s="89"/>
      <c r="AI1" s="89"/>
      <c r="AJ1" s="89"/>
      <c r="AK1" s="89"/>
      <c r="AL1" s="89" t="s">
        <v>116</v>
      </c>
      <c r="AM1" s="89"/>
      <c r="AN1" s="89"/>
      <c r="AO1" s="89"/>
      <c r="AP1" s="89"/>
    </row>
    <row r="2" spans="1:42" s="90" customFormat="1" ht="202.8" x14ac:dyDescent="0.3">
      <c r="A2" s="62"/>
      <c r="B2" s="62"/>
      <c r="C2" s="62"/>
      <c r="D2" s="62"/>
      <c r="E2" s="62"/>
      <c r="F2" s="62"/>
      <c r="G2" s="62"/>
      <c r="H2" s="62"/>
      <c r="I2" s="62"/>
      <c r="J2" s="62"/>
      <c r="K2" s="62"/>
      <c r="L2" s="62"/>
      <c r="M2" s="62"/>
      <c r="N2" s="64" t="s">
        <v>397</v>
      </c>
      <c r="O2" s="64" t="s">
        <v>398</v>
      </c>
      <c r="P2" s="64" t="s">
        <v>399</v>
      </c>
      <c r="Q2" s="64" t="s">
        <v>255</v>
      </c>
      <c r="R2" s="64" t="s">
        <v>256</v>
      </c>
      <c r="S2" s="64" t="s">
        <v>257</v>
      </c>
      <c r="T2" s="62" t="s">
        <v>113</v>
      </c>
      <c r="U2" s="64" t="s">
        <v>400</v>
      </c>
      <c r="V2" s="64" t="s">
        <v>401</v>
      </c>
      <c r="W2" s="64" t="s">
        <v>402</v>
      </c>
      <c r="X2" s="64" t="s">
        <v>403</v>
      </c>
      <c r="Y2" s="64" t="s">
        <v>404</v>
      </c>
      <c r="Z2" s="64" t="s">
        <v>405</v>
      </c>
      <c r="AA2" s="64" t="s">
        <v>406</v>
      </c>
      <c r="AB2" s="64" t="s">
        <v>407</v>
      </c>
      <c r="AC2" s="64" t="s">
        <v>408</v>
      </c>
      <c r="AD2" s="64" t="s">
        <v>409</v>
      </c>
      <c r="AE2" s="62" t="s">
        <v>113</v>
      </c>
      <c r="AF2" s="89"/>
      <c r="AG2" s="89"/>
      <c r="AH2" s="89"/>
      <c r="AI2" s="89"/>
      <c r="AJ2" s="89"/>
      <c r="AK2" s="89"/>
      <c r="AL2" s="89"/>
      <c r="AM2" s="89"/>
      <c r="AN2" s="89"/>
      <c r="AO2" s="89"/>
      <c r="AP2" s="89"/>
    </row>
    <row r="3" spans="1:42" s="90" customFormat="1" ht="62.4" x14ac:dyDescent="0.3">
      <c r="A3" s="62"/>
      <c r="B3" s="62"/>
      <c r="C3" s="62"/>
      <c r="D3" s="62"/>
      <c r="E3" s="62"/>
      <c r="F3" s="62"/>
      <c r="G3" s="62"/>
      <c r="H3" s="62"/>
      <c r="I3" s="62"/>
      <c r="J3" s="62"/>
      <c r="K3" s="62"/>
      <c r="L3" s="62"/>
      <c r="M3" s="62"/>
      <c r="N3" s="64" t="s">
        <v>117</v>
      </c>
      <c r="O3" s="64" t="s">
        <v>118</v>
      </c>
      <c r="P3" s="64" t="s">
        <v>119</v>
      </c>
      <c r="Q3" s="64" t="s">
        <v>120</v>
      </c>
      <c r="R3" s="64" t="s">
        <v>121</v>
      </c>
      <c r="S3" s="64" t="s">
        <v>122</v>
      </c>
      <c r="T3" s="62"/>
      <c r="U3" s="64" t="s">
        <v>123</v>
      </c>
      <c r="V3" s="64" t="s">
        <v>124</v>
      </c>
      <c r="W3" s="64" t="s">
        <v>125</v>
      </c>
      <c r="X3" s="64" t="s">
        <v>126</v>
      </c>
      <c r="Y3" s="64" t="s">
        <v>127</v>
      </c>
      <c r="Z3" s="64" t="s">
        <v>128</v>
      </c>
      <c r="AA3" s="64" t="s">
        <v>129</v>
      </c>
      <c r="AB3" s="64" t="s">
        <v>130</v>
      </c>
      <c r="AC3" s="64" t="s">
        <v>131</v>
      </c>
      <c r="AD3" s="64" t="s">
        <v>132</v>
      </c>
      <c r="AE3" s="62"/>
      <c r="AF3" s="64" t="s">
        <v>133</v>
      </c>
      <c r="AG3" s="64" t="s">
        <v>134</v>
      </c>
      <c r="AH3" s="64" t="s">
        <v>135</v>
      </c>
      <c r="AI3" s="64" t="s">
        <v>136</v>
      </c>
      <c r="AJ3" s="64" t="s">
        <v>137</v>
      </c>
      <c r="AK3" s="64" t="s">
        <v>113</v>
      </c>
      <c r="AL3" s="64" t="s">
        <v>138</v>
      </c>
      <c r="AM3" s="64" t="s">
        <v>139</v>
      </c>
      <c r="AN3" s="64" t="s">
        <v>140</v>
      </c>
      <c r="AO3" s="64" t="s">
        <v>141</v>
      </c>
      <c r="AP3" s="64" t="s">
        <v>113</v>
      </c>
    </row>
    <row r="4" spans="1:42" x14ac:dyDescent="0.3">
      <c r="A4" s="91" t="s">
        <v>410</v>
      </c>
      <c r="B4" s="66" t="s">
        <v>411</v>
      </c>
      <c r="C4" s="91" t="s">
        <v>149</v>
      </c>
      <c r="D4" s="91" t="s">
        <v>412</v>
      </c>
      <c r="E4" s="91" t="s">
        <v>198</v>
      </c>
      <c r="F4" s="91" t="s">
        <v>413</v>
      </c>
      <c r="G4" s="91" t="s">
        <v>413</v>
      </c>
      <c r="H4" s="66" t="s">
        <v>153</v>
      </c>
      <c r="I4" s="66" t="s">
        <v>414</v>
      </c>
      <c r="J4" s="66" t="s">
        <v>415</v>
      </c>
      <c r="K4" s="66" t="s">
        <v>416</v>
      </c>
      <c r="L4" s="68">
        <v>12.42</v>
      </c>
      <c r="M4" s="67">
        <f t="shared" ref="M4:M9" si="0">L4/25*100</f>
        <v>49.68</v>
      </c>
      <c r="N4" s="68">
        <v>0</v>
      </c>
      <c r="O4" s="68">
        <v>0.17</v>
      </c>
      <c r="P4" s="68">
        <v>1</v>
      </c>
      <c r="Q4" s="68">
        <v>0.75</v>
      </c>
      <c r="R4" s="68">
        <v>1</v>
      </c>
      <c r="S4" s="68">
        <v>0.33</v>
      </c>
      <c r="T4" s="67">
        <f t="shared" ref="T4:T9" si="1">AVERAGE(N4:S4)*100</f>
        <v>54.166666666666664</v>
      </c>
      <c r="U4" s="68">
        <v>0</v>
      </c>
      <c r="V4" s="68">
        <v>0</v>
      </c>
      <c r="W4" s="68">
        <v>0</v>
      </c>
      <c r="X4" s="68">
        <v>1</v>
      </c>
      <c r="Y4" s="68">
        <v>0</v>
      </c>
      <c r="Z4" s="68">
        <v>0</v>
      </c>
      <c r="AA4" s="68">
        <v>1</v>
      </c>
      <c r="AB4" s="68">
        <v>0</v>
      </c>
      <c r="AC4" s="68">
        <v>0</v>
      </c>
      <c r="AD4" s="68">
        <v>1</v>
      </c>
      <c r="AE4" s="67">
        <f t="shared" ref="AE4:AE9" si="2">AVERAGE(U4:AD4)*100</f>
        <v>30</v>
      </c>
      <c r="AF4" s="68">
        <v>1</v>
      </c>
      <c r="AG4" s="68">
        <v>0</v>
      </c>
      <c r="AH4" s="68">
        <v>0</v>
      </c>
      <c r="AI4" s="68">
        <v>1</v>
      </c>
      <c r="AJ4" s="68">
        <v>1</v>
      </c>
      <c r="AK4" s="67">
        <f t="shared" ref="AK4:AK9" si="3">AVERAGE(AF4:AJ4)*100</f>
        <v>60</v>
      </c>
      <c r="AL4" s="68">
        <v>0.67</v>
      </c>
      <c r="AM4" s="68">
        <v>1</v>
      </c>
      <c r="AN4" s="68">
        <v>1</v>
      </c>
      <c r="AO4" s="68">
        <v>0.5</v>
      </c>
      <c r="AP4" s="67">
        <f t="shared" ref="AP4:AP9" si="4">AVERAGE(AL4:AO4)*100</f>
        <v>79.25</v>
      </c>
    </row>
    <row r="5" spans="1:42" x14ac:dyDescent="0.3">
      <c r="A5" s="91" t="s">
        <v>417</v>
      </c>
      <c r="B5" s="66" t="s">
        <v>418</v>
      </c>
      <c r="C5" s="91" t="s">
        <v>149</v>
      </c>
      <c r="D5" s="91" t="s">
        <v>419</v>
      </c>
      <c r="E5" s="91" t="s">
        <v>168</v>
      </c>
      <c r="F5" s="91" t="s">
        <v>420</v>
      </c>
      <c r="G5" s="91" t="s">
        <v>420</v>
      </c>
      <c r="H5" s="66" t="s">
        <v>153</v>
      </c>
      <c r="I5" s="66" t="s">
        <v>421</v>
      </c>
      <c r="J5" s="66" t="s">
        <v>422</v>
      </c>
      <c r="K5" s="66" t="s">
        <v>423</v>
      </c>
      <c r="L5" s="68">
        <v>12.82</v>
      </c>
      <c r="M5" s="67">
        <f t="shared" si="0"/>
        <v>51.28</v>
      </c>
      <c r="N5" s="68">
        <v>1</v>
      </c>
      <c r="O5" s="68">
        <v>0.17</v>
      </c>
      <c r="P5" s="68">
        <v>1</v>
      </c>
      <c r="Q5" s="68">
        <v>0.5</v>
      </c>
      <c r="R5" s="68">
        <v>0</v>
      </c>
      <c r="S5" s="68">
        <v>0</v>
      </c>
      <c r="T5" s="67">
        <f t="shared" si="1"/>
        <v>44.5</v>
      </c>
      <c r="U5" s="68">
        <v>1</v>
      </c>
      <c r="V5" s="68">
        <v>0</v>
      </c>
      <c r="W5" s="68">
        <v>0</v>
      </c>
      <c r="X5" s="68">
        <v>0</v>
      </c>
      <c r="Y5" s="68">
        <v>1</v>
      </c>
      <c r="Z5" s="68">
        <v>1</v>
      </c>
      <c r="AA5" s="68" t="s">
        <v>157</v>
      </c>
      <c r="AB5" s="68">
        <v>0</v>
      </c>
      <c r="AC5" s="68">
        <v>0</v>
      </c>
      <c r="AD5" s="68">
        <v>1</v>
      </c>
      <c r="AE5" s="67">
        <f t="shared" si="2"/>
        <v>44.444444444444443</v>
      </c>
      <c r="AF5" s="68">
        <v>0</v>
      </c>
      <c r="AG5" s="68">
        <v>0</v>
      </c>
      <c r="AH5" s="68">
        <v>1</v>
      </c>
      <c r="AI5" s="68">
        <v>1</v>
      </c>
      <c r="AJ5" s="68">
        <v>1</v>
      </c>
      <c r="AK5" s="67">
        <f t="shared" si="3"/>
        <v>60</v>
      </c>
      <c r="AL5" s="68">
        <v>1</v>
      </c>
      <c r="AM5" s="68">
        <v>0.5</v>
      </c>
      <c r="AN5" s="68">
        <v>0.86</v>
      </c>
      <c r="AO5" s="68">
        <v>0.8</v>
      </c>
      <c r="AP5" s="67">
        <f t="shared" si="4"/>
        <v>79</v>
      </c>
    </row>
    <row r="6" spans="1:42" x14ac:dyDescent="0.3">
      <c r="A6" s="91" t="s">
        <v>424</v>
      </c>
      <c r="B6" s="66" t="s">
        <v>425</v>
      </c>
      <c r="C6" s="91" t="s">
        <v>149</v>
      </c>
      <c r="D6" s="91" t="s">
        <v>205</v>
      </c>
      <c r="E6" s="91" t="s">
        <v>168</v>
      </c>
      <c r="F6" s="91" t="s">
        <v>426</v>
      </c>
      <c r="G6" s="91" t="s">
        <v>426</v>
      </c>
      <c r="H6" s="66" t="s">
        <v>153</v>
      </c>
      <c r="I6" s="66" t="s">
        <v>427</v>
      </c>
      <c r="J6" s="66" t="s">
        <v>428</v>
      </c>
      <c r="K6" s="66" t="s">
        <v>90</v>
      </c>
      <c r="L6" s="68">
        <v>13.82</v>
      </c>
      <c r="M6" s="67">
        <f t="shared" si="0"/>
        <v>55.279999999999994</v>
      </c>
      <c r="N6" s="68">
        <v>0</v>
      </c>
      <c r="O6" s="68">
        <v>0</v>
      </c>
      <c r="P6" s="68">
        <v>0</v>
      </c>
      <c r="Q6" s="68">
        <v>0.25</v>
      </c>
      <c r="R6" s="68">
        <v>1</v>
      </c>
      <c r="S6" s="68">
        <v>1</v>
      </c>
      <c r="T6" s="67">
        <f t="shared" si="1"/>
        <v>37.5</v>
      </c>
      <c r="U6" s="68">
        <v>0</v>
      </c>
      <c r="V6" s="68">
        <v>1</v>
      </c>
      <c r="W6" s="68">
        <v>0</v>
      </c>
      <c r="X6" s="68">
        <v>0.25</v>
      </c>
      <c r="Y6" s="68">
        <v>1</v>
      </c>
      <c r="Z6" s="68">
        <v>0</v>
      </c>
      <c r="AA6" s="68">
        <v>1</v>
      </c>
      <c r="AB6" s="68">
        <v>1</v>
      </c>
      <c r="AC6" s="68">
        <v>1</v>
      </c>
      <c r="AD6" s="68">
        <v>1</v>
      </c>
      <c r="AE6" s="67">
        <f t="shared" si="2"/>
        <v>62.5</v>
      </c>
      <c r="AF6" s="68">
        <v>0</v>
      </c>
      <c r="AG6" s="68">
        <v>1</v>
      </c>
      <c r="AH6" s="68">
        <v>1</v>
      </c>
      <c r="AI6" s="68">
        <v>0</v>
      </c>
      <c r="AJ6" s="68">
        <v>1</v>
      </c>
      <c r="AK6" s="67">
        <f t="shared" si="3"/>
        <v>60</v>
      </c>
      <c r="AL6" s="68">
        <v>0.82</v>
      </c>
      <c r="AM6" s="68">
        <v>0.67</v>
      </c>
      <c r="AN6" s="68">
        <v>0.5</v>
      </c>
      <c r="AO6" s="68">
        <v>0.33</v>
      </c>
      <c r="AP6" s="67">
        <f t="shared" si="4"/>
        <v>57.999999999999993</v>
      </c>
    </row>
    <row r="7" spans="1:42" x14ac:dyDescent="0.3">
      <c r="A7" s="91" t="s">
        <v>429</v>
      </c>
      <c r="B7" s="66" t="s">
        <v>430</v>
      </c>
      <c r="C7" s="91" t="s">
        <v>149</v>
      </c>
      <c r="D7" s="91" t="s">
        <v>38</v>
      </c>
      <c r="E7" s="91" t="s">
        <v>168</v>
      </c>
      <c r="F7" s="91" t="s">
        <v>426</v>
      </c>
      <c r="G7" s="91" t="s">
        <v>426</v>
      </c>
      <c r="H7" s="66" t="s">
        <v>153</v>
      </c>
      <c r="I7" s="66" t="s">
        <v>431</v>
      </c>
      <c r="J7" s="66" t="s">
        <v>432</v>
      </c>
      <c r="K7" s="66" t="s">
        <v>433</v>
      </c>
      <c r="L7" s="68">
        <v>7.52</v>
      </c>
      <c r="M7" s="67">
        <f t="shared" si="0"/>
        <v>30.079999999999995</v>
      </c>
      <c r="N7" s="68">
        <v>0</v>
      </c>
      <c r="O7" s="68">
        <v>0.17</v>
      </c>
      <c r="P7" s="68">
        <v>0</v>
      </c>
      <c r="Q7" s="68">
        <v>1</v>
      </c>
      <c r="R7" s="68">
        <v>0</v>
      </c>
      <c r="S7" s="68">
        <v>0</v>
      </c>
      <c r="T7" s="67">
        <f t="shared" si="1"/>
        <v>19.499999999999996</v>
      </c>
      <c r="U7" s="68">
        <v>0</v>
      </c>
      <c r="V7" s="68">
        <v>0</v>
      </c>
      <c r="W7" s="68">
        <v>0</v>
      </c>
      <c r="X7" s="68">
        <v>0.5</v>
      </c>
      <c r="Y7" s="68">
        <v>1</v>
      </c>
      <c r="Z7" s="68">
        <v>0</v>
      </c>
      <c r="AA7" s="68">
        <v>0.5</v>
      </c>
      <c r="AB7" s="68">
        <v>0</v>
      </c>
      <c r="AC7" s="68">
        <v>0</v>
      </c>
      <c r="AD7" s="68">
        <v>1</v>
      </c>
      <c r="AE7" s="67">
        <f t="shared" si="2"/>
        <v>30</v>
      </c>
      <c r="AF7" s="68">
        <v>0</v>
      </c>
      <c r="AG7" s="68">
        <v>1</v>
      </c>
      <c r="AH7" s="68">
        <v>0</v>
      </c>
      <c r="AI7" s="68">
        <v>0</v>
      </c>
      <c r="AJ7" s="68">
        <v>0</v>
      </c>
      <c r="AK7" s="67">
        <f t="shared" si="3"/>
        <v>20</v>
      </c>
      <c r="AL7" s="68">
        <v>0.64</v>
      </c>
      <c r="AM7" s="68">
        <v>0.55000000000000004</v>
      </c>
      <c r="AN7" s="68">
        <v>0.5</v>
      </c>
      <c r="AO7" s="68">
        <v>0.67</v>
      </c>
      <c r="AP7" s="67">
        <f t="shared" si="4"/>
        <v>59</v>
      </c>
    </row>
    <row r="8" spans="1:42" x14ac:dyDescent="0.3">
      <c r="A8" s="91" t="s">
        <v>434</v>
      </c>
      <c r="B8" s="66" t="s">
        <v>435</v>
      </c>
      <c r="C8" s="91" t="s">
        <v>149</v>
      </c>
      <c r="D8" s="91" t="s">
        <v>92</v>
      </c>
      <c r="E8" s="91" t="s">
        <v>160</v>
      </c>
      <c r="F8" s="91" t="s">
        <v>436</v>
      </c>
      <c r="G8" s="91" t="s">
        <v>437</v>
      </c>
      <c r="H8" s="66" t="s">
        <v>153</v>
      </c>
      <c r="I8" s="66" t="s">
        <v>438</v>
      </c>
      <c r="J8" s="66" t="s">
        <v>439</v>
      </c>
      <c r="K8" s="66" t="s">
        <v>440</v>
      </c>
      <c r="L8" s="68">
        <v>13</v>
      </c>
      <c r="M8" s="67">
        <f t="shared" si="0"/>
        <v>52</v>
      </c>
      <c r="N8" s="68">
        <v>1</v>
      </c>
      <c r="O8" s="68">
        <v>0.17</v>
      </c>
      <c r="P8" s="68">
        <v>0.5</v>
      </c>
      <c r="Q8" s="68">
        <v>0.5</v>
      </c>
      <c r="R8" s="68">
        <v>0</v>
      </c>
      <c r="S8" s="68">
        <v>0.33</v>
      </c>
      <c r="T8" s="67">
        <f t="shared" si="1"/>
        <v>41.666666666666671</v>
      </c>
      <c r="U8" s="68">
        <v>0</v>
      </c>
      <c r="V8" s="68">
        <v>1</v>
      </c>
      <c r="W8" s="68">
        <v>0</v>
      </c>
      <c r="X8" s="68">
        <v>1</v>
      </c>
      <c r="Y8" s="68">
        <v>1</v>
      </c>
      <c r="Z8" s="68">
        <v>0.5</v>
      </c>
      <c r="AA8" s="68">
        <v>0.5</v>
      </c>
      <c r="AB8" s="68">
        <v>1</v>
      </c>
      <c r="AC8" s="68">
        <v>0</v>
      </c>
      <c r="AD8" s="68">
        <v>0</v>
      </c>
      <c r="AE8" s="67">
        <f t="shared" si="2"/>
        <v>50</v>
      </c>
      <c r="AF8" s="68">
        <v>1</v>
      </c>
      <c r="AG8" s="68">
        <v>0</v>
      </c>
      <c r="AH8" s="68">
        <v>1</v>
      </c>
      <c r="AI8" s="68">
        <v>1</v>
      </c>
      <c r="AJ8" s="68">
        <v>0</v>
      </c>
      <c r="AK8" s="67">
        <f t="shared" si="3"/>
        <v>60</v>
      </c>
      <c r="AL8" s="68">
        <v>0.67</v>
      </c>
      <c r="AM8" s="68">
        <v>0.67</v>
      </c>
      <c r="AN8" s="68">
        <v>0.5</v>
      </c>
      <c r="AO8" s="68">
        <v>0.67</v>
      </c>
      <c r="AP8" s="67">
        <f t="shared" si="4"/>
        <v>62.750000000000007</v>
      </c>
    </row>
    <row r="9" spans="1:42" x14ac:dyDescent="0.3">
      <c r="A9" s="91" t="s">
        <v>441</v>
      </c>
      <c r="B9" s="66" t="s">
        <v>442</v>
      </c>
      <c r="C9" s="91" t="s">
        <v>149</v>
      </c>
      <c r="D9" s="91" t="s">
        <v>83</v>
      </c>
      <c r="E9" s="91" t="s">
        <v>168</v>
      </c>
      <c r="F9" s="91" t="s">
        <v>31</v>
      </c>
      <c r="G9" s="91" t="s">
        <v>31</v>
      </c>
      <c r="H9" s="66" t="s">
        <v>153</v>
      </c>
      <c r="I9" s="66" t="s">
        <v>443</v>
      </c>
      <c r="J9" s="66" t="s">
        <v>444</v>
      </c>
      <c r="K9" s="66" t="s">
        <v>445</v>
      </c>
      <c r="L9" s="68">
        <v>16.329999999999998</v>
      </c>
      <c r="M9" s="67">
        <f t="shared" si="0"/>
        <v>65.319999999999993</v>
      </c>
      <c r="N9" s="68">
        <v>0</v>
      </c>
      <c r="O9" s="68">
        <v>0.17</v>
      </c>
      <c r="P9" s="68">
        <v>0.5</v>
      </c>
      <c r="Q9" s="68">
        <v>1</v>
      </c>
      <c r="R9" s="68">
        <v>1</v>
      </c>
      <c r="S9" s="68">
        <v>0.33</v>
      </c>
      <c r="T9" s="67">
        <f t="shared" si="1"/>
        <v>50</v>
      </c>
      <c r="U9" s="68">
        <v>0</v>
      </c>
      <c r="V9" s="68">
        <v>1</v>
      </c>
      <c r="W9" s="68">
        <v>0</v>
      </c>
      <c r="X9" s="68">
        <v>1</v>
      </c>
      <c r="Y9" s="68">
        <v>1</v>
      </c>
      <c r="Z9" s="68">
        <v>1</v>
      </c>
      <c r="AA9" s="68">
        <v>0</v>
      </c>
      <c r="AB9" s="68">
        <v>1</v>
      </c>
      <c r="AC9" s="68">
        <v>1</v>
      </c>
      <c r="AD9" s="68">
        <v>0</v>
      </c>
      <c r="AE9" s="67">
        <f t="shared" si="2"/>
        <v>60</v>
      </c>
      <c r="AF9" s="68">
        <v>1</v>
      </c>
      <c r="AG9" s="68">
        <v>0</v>
      </c>
      <c r="AH9" s="68">
        <v>1</v>
      </c>
      <c r="AI9" s="68">
        <v>1</v>
      </c>
      <c r="AJ9" s="68">
        <v>1</v>
      </c>
      <c r="AK9" s="67">
        <f t="shared" si="3"/>
        <v>80</v>
      </c>
      <c r="AL9" s="68">
        <v>0.6</v>
      </c>
      <c r="AM9" s="68">
        <v>0.73</v>
      </c>
      <c r="AN9" s="68">
        <v>1</v>
      </c>
      <c r="AO9" s="68">
        <v>1</v>
      </c>
      <c r="AP9" s="67">
        <f t="shared" si="4"/>
        <v>83.25</v>
      </c>
    </row>
    <row r="10" spans="1:42" s="92" customFormat="1" ht="18" x14ac:dyDescent="0.35">
      <c r="A10" s="69" t="s">
        <v>248</v>
      </c>
      <c r="B10" s="69"/>
      <c r="C10" s="69"/>
      <c r="D10" s="69"/>
      <c r="E10" s="69"/>
      <c r="F10" s="69"/>
      <c r="G10" s="69"/>
      <c r="H10" s="69"/>
      <c r="I10" s="69"/>
      <c r="J10" s="69"/>
      <c r="K10" s="69"/>
      <c r="L10" s="71">
        <f>AVERAGE(L4:L9)</f>
        <v>12.651666666666666</v>
      </c>
      <c r="M10" s="71">
        <f t="shared" ref="M10:AP10" si="5">AVERAGE(M4:M9)</f>
        <v>50.606666666666662</v>
      </c>
      <c r="N10" s="71">
        <f t="shared" si="5"/>
        <v>0.33333333333333331</v>
      </c>
      <c r="O10" s="71">
        <f t="shared" si="5"/>
        <v>0.14166666666666669</v>
      </c>
      <c r="P10" s="71">
        <f t="shared" si="5"/>
        <v>0.5</v>
      </c>
      <c r="Q10" s="71">
        <f t="shared" si="5"/>
        <v>0.66666666666666663</v>
      </c>
      <c r="R10" s="71">
        <f t="shared" si="5"/>
        <v>0.5</v>
      </c>
      <c r="S10" s="71">
        <f t="shared" si="5"/>
        <v>0.33166666666666672</v>
      </c>
      <c r="T10" s="71">
        <f t="shared" si="5"/>
        <v>41.222222222222221</v>
      </c>
      <c r="U10" s="71">
        <f t="shared" si="5"/>
        <v>0.16666666666666666</v>
      </c>
      <c r="V10" s="71">
        <f t="shared" si="5"/>
        <v>0.5</v>
      </c>
      <c r="W10" s="71">
        <f t="shared" si="5"/>
        <v>0</v>
      </c>
      <c r="X10" s="71">
        <f t="shared" si="5"/>
        <v>0.625</v>
      </c>
      <c r="Y10" s="71">
        <f t="shared" si="5"/>
        <v>0.83333333333333337</v>
      </c>
      <c r="Z10" s="71">
        <f t="shared" si="5"/>
        <v>0.41666666666666669</v>
      </c>
      <c r="AA10" s="71">
        <f t="shared" si="5"/>
        <v>0.6</v>
      </c>
      <c r="AB10" s="71">
        <f t="shared" si="5"/>
        <v>0.5</v>
      </c>
      <c r="AC10" s="71">
        <f t="shared" si="5"/>
        <v>0.33333333333333331</v>
      </c>
      <c r="AD10" s="71">
        <f t="shared" si="5"/>
        <v>0.66666666666666663</v>
      </c>
      <c r="AE10" s="71">
        <f t="shared" si="5"/>
        <v>46.157407407407412</v>
      </c>
      <c r="AF10" s="71">
        <f t="shared" si="5"/>
        <v>0.5</v>
      </c>
      <c r="AG10" s="71">
        <f t="shared" si="5"/>
        <v>0.33333333333333331</v>
      </c>
      <c r="AH10" s="71">
        <f t="shared" si="5"/>
        <v>0.66666666666666663</v>
      </c>
      <c r="AI10" s="71">
        <f t="shared" si="5"/>
        <v>0.66666666666666663</v>
      </c>
      <c r="AJ10" s="71">
        <f t="shared" si="5"/>
        <v>0.66666666666666663</v>
      </c>
      <c r="AK10" s="71">
        <f t="shared" si="5"/>
        <v>56.666666666666664</v>
      </c>
      <c r="AL10" s="71">
        <f t="shared" si="5"/>
        <v>0.73333333333333328</v>
      </c>
      <c r="AM10" s="71">
        <f t="shared" si="5"/>
        <v>0.68666666666666654</v>
      </c>
      <c r="AN10" s="71">
        <f t="shared" si="5"/>
        <v>0.72666666666666657</v>
      </c>
      <c r="AO10" s="71">
        <f t="shared" si="5"/>
        <v>0.66166666666666674</v>
      </c>
      <c r="AP10" s="71">
        <f t="shared" si="5"/>
        <v>70.208333333333329</v>
      </c>
    </row>
  </sheetData>
  <mergeCells count="19">
    <mergeCell ref="M1:M3"/>
    <mergeCell ref="N1:T1"/>
    <mergeCell ref="U1:AE1"/>
    <mergeCell ref="AF1:AK2"/>
    <mergeCell ref="AL1:AP2"/>
    <mergeCell ref="T2:T3"/>
    <mergeCell ref="AE2:AE3"/>
    <mergeCell ref="G1:G3"/>
    <mergeCell ref="H1:H3"/>
    <mergeCell ref="I1:I3"/>
    <mergeCell ref="J1:J3"/>
    <mergeCell ref="K1:K3"/>
    <mergeCell ref="L1:L3"/>
    <mergeCell ref="A1:A3"/>
    <mergeCell ref="B1:B3"/>
    <mergeCell ref="C1:C3"/>
    <mergeCell ref="D1:D3"/>
    <mergeCell ref="E1:E3"/>
    <mergeCell ref="F1:F3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K9"/>
  <sheetViews>
    <sheetView topLeftCell="AO1" workbookViewId="0">
      <selection activeCell="BK13" sqref="BK13"/>
    </sheetView>
  </sheetViews>
  <sheetFormatPr defaultRowHeight="14.4" x14ac:dyDescent="0.3"/>
  <cols>
    <col min="1" max="1" width="33.6640625" bestFit="1" customWidth="1"/>
    <col min="2" max="2" width="18.6640625" bestFit="1" customWidth="1"/>
    <col min="3" max="3" width="14.6640625" bestFit="1" customWidth="1"/>
    <col min="4" max="4" width="35.5546875" bestFit="1" customWidth="1"/>
    <col min="5" max="5" width="10.109375" bestFit="1" customWidth="1"/>
    <col min="6" max="6" width="32" bestFit="1" customWidth="1"/>
    <col min="7" max="7" width="11.109375" bestFit="1" customWidth="1"/>
    <col min="8" max="8" width="18.6640625" bestFit="1" customWidth="1"/>
    <col min="9" max="9" width="19.109375" bestFit="1" customWidth="1"/>
    <col min="10" max="10" width="8.44140625" customWidth="1"/>
    <col min="11" max="12" width="15" bestFit="1" customWidth="1"/>
    <col min="13" max="15" width="11.33203125" customWidth="1"/>
    <col min="16" max="17" width="5" customWidth="1"/>
    <col min="18" max="18" width="12.33203125" customWidth="1"/>
    <col min="19" max="20" width="5.33203125" customWidth="1"/>
    <col min="21" max="21" width="12.33203125" customWidth="1"/>
    <col min="22" max="22" width="5" customWidth="1"/>
    <col min="23" max="24" width="12.33203125" customWidth="1"/>
    <col min="25" max="26" width="6.109375" customWidth="1"/>
    <col min="27" max="27" width="12.33203125" customWidth="1"/>
    <col min="28" max="29" width="5" customWidth="1"/>
    <col min="30" max="30" width="12.33203125" customWidth="1"/>
    <col min="31" max="32" width="5" customWidth="1"/>
    <col min="33" max="33" width="12.33203125" customWidth="1"/>
    <col min="34" max="34" width="5" customWidth="1"/>
    <col min="35" max="35" width="12.33203125" customWidth="1"/>
    <col min="36" max="36" width="5" customWidth="1"/>
    <col min="37" max="37" width="12.33203125" customWidth="1"/>
    <col min="38" max="39" width="5" customWidth="1"/>
    <col min="40" max="41" width="12.44140625" customWidth="1"/>
    <col min="42" max="45" width="5" customWidth="1"/>
    <col min="46" max="46" width="13.44140625" customWidth="1"/>
    <col min="47" max="49" width="5" customWidth="1"/>
    <col min="50" max="50" width="13.44140625" customWidth="1"/>
    <col min="51" max="53" width="5" customWidth="1"/>
    <col min="54" max="54" width="13.44140625" customWidth="1"/>
    <col min="55" max="56" width="6.88671875" customWidth="1"/>
    <col min="57" max="57" width="13.44140625" customWidth="1"/>
    <col min="58" max="58" width="13.5546875" customWidth="1"/>
    <col min="59" max="62" width="5" customWidth="1"/>
    <col min="63" max="63" width="13.5546875" customWidth="1"/>
  </cols>
  <sheetData>
    <row r="1" spans="1:63" x14ac:dyDescent="0.3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4" t="s">
        <v>6</v>
      </c>
      <c r="H1" s="4" t="s">
        <v>7</v>
      </c>
      <c r="I1" s="4" t="s">
        <v>8</v>
      </c>
      <c r="J1" s="4" t="s">
        <v>281</v>
      </c>
      <c r="K1" s="4" t="s">
        <v>9</v>
      </c>
      <c r="L1" s="4" t="s">
        <v>10</v>
      </c>
      <c r="M1" s="4" t="s">
        <v>11</v>
      </c>
      <c r="N1" s="83" t="s">
        <v>282</v>
      </c>
      <c r="O1" s="4" t="s">
        <v>13</v>
      </c>
      <c r="P1" s="4" t="s">
        <v>283</v>
      </c>
      <c r="Q1" s="4"/>
      <c r="R1" s="4"/>
      <c r="S1" s="4"/>
      <c r="T1" s="4"/>
      <c r="U1" s="4"/>
      <c r="V1" s="4"/>
      <c r="W1" s="4"/>
      <c r="X1" s="4"/>
      <c r="Y1" s="4" t="s">
        <v>284</v>
      </c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 t="s">
        <v>285</v>
      </c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 t="s">
        <v>286</v>
      </c>
      <c r="BH1" s="4"/>
      <c r="BI1" s="4"/>
      <c r="BJ1" s="4"/>
      <c r="BK1" s="4"/>
    </row>
    <row r="2" spans="1:63" x14ac:dyDescent="0.3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83"/>
      <c r="O2" s="4"/>
      <c r="P2" s="4" t="s">
        <v>287</v>
      </c>
      <c r="Q2" s="4"/>
      <c r="R2" s="4"/>
      <c r="S2" s="4" t="s">
        <v>288</v>
      </c>
      <c r="T2" s="4"/>
      <c r="U2" s="4"/>
      <c r="V2" s="4" t="s">
        <v>289</v>
      </c>
      <c r="W2" s="4"/>
      <c r="X2" s="4" t="s">
        <v>23</v>
      </c>
      <c r="Y2" s="4" t="s">
        <v>378</v>
      </c>
      <c r="Z2" s="4"/>
      <c r="AA2" s="4"/>
      <c r="AB2" s="4" t="s">
        <v>379</v>
      </c>
      <c r="AC2" s="4"/>
      <c r="AD2" s="4"/>
      <c r="AE2" s="4" t="s">
        <v>380</v>
      </c>
      <c r="AF2" s="4"/>
      <c r="AG2" s="4"/>
      <c r="AH2" s="4" t="s">
        <v>381</v>
      </c>
      <c r="AI2" s="4"/>
      <c r="AJ2" s="4" t="s">
        <v>382</v>
      </c>
      <c r="AK2" s="4"/>
      <c r="AL2" s="4" t="s">
        <v>383</v>
      </c>
      <c r="AM2" s="4"/>
      <c r="AN2" s="4"/>
      <c r="AO2" s="4" t="s">
        <v>23</v>
      </c>
      <c r="AP2" s="4" t="s">
        <v>294</v>
      </c>
      <c r="AQ2" s="4"/>
      <c r="AR2" s="4"/>
      <c r="AS2" s="4"/>
      <c r="AT2" s="4"/>
      <c r="AU2" s="4" t="s">
        <v>295</v>
      </c>
      <c r="AV2" s="4"/>
      <c r="AW2" s="4"/>
      <c r="AX2" s="4"/>
      <c r="AY2" s="4" t="s">
        <v>297</v>
      </c>
      <c r="AZ2" s="4"/>
      <c r="BA2" s="4"/>
      <c r="BB2" s="4"/>
      <c r="BC2" s="4" t="s">
        <v>298</v>
      </c>
      <c r="BD2" s="4"/>
      <c r="BE2" s="4"/>
      <c r="BF2" s="4" t="s">
        <v>23</v>
      </c>
      <c r="BG2" s="4" t="s">
        <v>116</v>
      </c>
      <c r="BH2" s="4"/>
      <c r="BI2" s="4"/>
      <c r="BJ2" s="4"/>
      <c r="BK2" s="4"/>
    </row>
    <row r="3" spans="1:63" ht="55.2" x14ac:dyDescent="0.3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83"/>
      <c r="O3" s="4"/>
      <c r="P3" s="4" t="s">
        <v>22</v>
      </c>
      <c r="Q3" s="4"/>
      <c r="R3" s="5" t="s">
        <v>23</v>
      </c>
      <c r="S3" s="4" t="s">
        <v>22</v>
      </c>
      <c r="T3" s="4"/>
      <c r="U3" s="5" t="s">
        <v>23</v>
      </c>
      <c r="V3" s="5" t="s">
        <v>22</v>
      </c>
      <c r="W3" s="5" t="s">
        <v>23</v>
      </c>
      <c r="X3" s="4"/>
      <c r="Y3" s="4" t="s">
        <v>22</v>
      </c>
      <c r="Z3" s="4"/>
      <c r="AA3" s="5" t="s">
        <v>23</v>
      </c>
      <c r="AB3" s="4" t="s">
        <v>22</v>
      </c>
      <c r="AC3" s="4"/>
      <c r="AD3" s="5" t="s">
        <v>23</v>
      </c>
      <c r="AE3" s="4" t="s">
        <v>22</v>
      </c>
      <c r="AF3" s="4"/>
      <c r="AG3" s="5" t="s">
        <v>23</v>
      </c>
      <c r="AH3" s="5" t="s">
        <v>22</v>
      </c>
      <c r="AI3" s="5" t="s">
        <v>23</v>
      </c>
      <c r="AJ3" s="5" t="s">
        <v>22</v>
      </c>
      <c r="AK3" s="5" t="s">
        <v>23</v>
      </c>
      <c r="AL3" s="4" t="s">
        <v>22</v>
      </c>
      <c r="AM3" s="4"/>
      <c r="AN3" s="5" t="s">
        <v>23</v>
      </c>
      <c r="AO3" s="4"/>
      <c r="AP3" s="4" t="s">
        <v>22</v>
      </c>
      <c r="AQ3" s="4"/>
      <c r="AR3" s="4"/>
      <c r="AS3" s="4"/>
      <c r="AT3" s="5" t="s">
        <v>23</v>
      </c>
      <c r="AU3" s="4" t="s">
        <v>22</v>
      </c>
      <c r="AV3" s="4"/>
      <c r="AW3" s="4"/>
      <c r="AX3" s="5" t="s">
        <v>23</v>
      </c>
      <c r="AY3" s="4" t="s">
        <v>22</v>
      </c>
      <c r="AZ3" s="4"/>
      <c r="BA3" s="4"/>
      <c r="BB3" s="5" t="s">
        <v>23</v>
      </c>
      <c r="BC3" s="4" t="s">
        <v>22</v>
      </c>
      <c r="BD3" s="4"/>
      <c r="BE3" s="5" t="s">
        <v>23</v>
      </c>
      <c r="BF3" s="4"/>
      <c r="BG3" s="4" t="s">
        <v>22</v>
      </c>
      <c r="BH3" s="4"/>
      <c r="BI3" s="4"/>
      <c r="BJ3" s="4"/>
      <c r="BK3" s="5" t="s">
        <v>23</v>
      </c>
    </row>
    <row r="4" spans="1:63" x14ac:dyDescent="0.3">
      <c r="A4" s="52" t="s">
        <v>384</v>
      </c>
      <c r="B4" s="52" t="s">
        <v>25</v>
      </c>
      <c r="C4" s="52" t="s">
        <v>26</v>
      </c>
      <c r="D4" s="52" t="s">
        <v>83</v>
      </c>
      <c r="E4" s="52" t="s">
        <v>300</v>
      </c>
      <c r="F4" s="52" t="s">
        <v>44</v>
      </c>
      <c r="G4" s="52" t="s">
        <v>40</v>
      </c>
      <c r="H4" s="52" t="s">
        <v>40</v>
      </c>
      <c r="I4" s="52" t="s">
        <v>32</v>
      </c>
      <c r="J4" s="52" t="s">
        <v>385</v>
      </c>
      <c r="K4" s="53">
        <v>45178.576724537037</v>
      </c>
      <c r="L4" s="53">
        <v>45178.629571759258</v>
      </c>
      <c r="M4" s="52" t="s">
        <v>386</v>
      </c>
      <c r="N4" s="54">
        <v>20.03</v>
      </c>
      <c r="O4" s="55">
        <f t="shared" ref="O4:O8" si="0">N4/31*100</f>
        <v>64.612903225806448</v>
      </c>
      <c r="P4" s="54">
        <v>0.33</v>
      </c>
      <c r="Q4" s="54">
        <v>1</v>
      </c>
      <c r="R4" s="55">
        <f t="shared" ref="R4:R8" si="1">AVERAGE(P4:Q4)*100</f>
        <v>66.5</v>
      </c>
      <c r="S4" s="54">
        <v>1</v>
      </c>
      <c r="T4" s="54">
        <v>0</v>
      </c>
      <c r="U4" s="55">
        <f t="shared" ref="U4:U8" si="2">AVERAGE(S4:T4)*100</f>
        <v>50</v>
      </c>
      <c r="V4" s="54">
        <v>1</v>
      </c>
      <c r="W4" s="55">
        <f t="shared" ref="W4:W8" si="3">V4*100</f>
        <v>100</v>
      </c>
      <c r="X4" s="55">
        <f t="shared" ref="X4:X8" si="4">AVERAGE(P4:Q4,S4:T4,V4)*100</f>
        <v>66.600000000000009</v>
      </c>
      <c r="Y4" s="54">
        <v>0.5</v>
      </c>
      <c r="Z4" s="54">
        <v>1</v>
      </c>
      <c r="AA4" s="55">
        <f t="shared" ref="AA4:AA8" si="5">AVERAGE(Y4:Z4)*100</f>
        <v>75</v>
      </c>
      <c r="AB4" s="54">
        <v>1</v>
      </c>
      <c r="AC4" s="54">
        <v>1</v>
      </c>
      <c r="AD4" s="55">
        <f t="shared" ref="AD4:AD8" si="6">AVERAGE(AB4:AC4)*100</f>
        <v>100</v>
      </c>
      <c r="AE4" s="54">
        <v>1</v>
      </c>
      <c r="AF4" s="54">
        <v>0.5</v>
      </c>
      <c r="AG4" s="55">
        <f t="shared" ref="AG4:AG8" si="7">AVERAGE(AE4:AF4)*100</f>
        <v>75</v>
      </c>
      <c r="AH4" s="54">
        <v>1</v>
      </c>
      <c r="AI4" s="55">
        <f t="shared" ref="AI4:AI8" si="8">AH4*100</f>
        <v>100</v>
      </c>
      <c r="AJ4" s="54">
        <v>0.5</v>
      </c>
      <c r="AK4" s="55">
        <f t="shared" ref="AK4:AK8" si="9">AJ4*100</f>
        <v>50</v>
      </c>
      <c r="AL4" s="54">
        <v>1</v>
      </c>
      <c r="AM4" s="54">
        <v>0.75</v>
      </c>
      <c r="AN4" s="55">
        <f t="shared" ref="AN4:AN8" si="10">AVERAGE(AL4:AM4)*100</f>
        <v>87.5</v>
      </c>
      <c r="AO4" s="55">
        <f t="shared" ref="AO4:AO8" si="11">AVERAGE(Y4:Z4,AB4:AC4,AE4:AF4,AH4,AJ4,AL4:AM4)*100</f>
        <v>82.5</v>
      </c>
      <c r="AP4" s="54">
        <v>0.56999999999999995</v>
      </c>
      <c r="AQ4" s="54">
        <v>0.5</v>
      </c>
      <c r="AR4" s="54">
        <v>0.59</v>
      </c>
      <c r="AS4" s="54">
        <v>0.25</v>
      </c>
      <c r="AT4" s="55">
        <f t="shared" ref="AT4:AT8" si="12">AVERAGE(AP4:AS4)*100</f>
        <v>47.749999999999993</v>
      </c>
      <c r="AU4" s="54">
        <v>0.5</v>
      </c>
      <c r="AV4" s="54">
        <v>0</v>
      </c>
      <c r="AW4" s="54">
        <v>0</v>
      </c>
      <c r="AX4" s="55">
        <f t="shared" ref="AX4:AX8" si="13">AVERAGE(AU4:AW4)*100</f>
        <v>16.666666666666664</v>
      </c>
      <c r="AY4" s="54">
        <v>0.71</v>
      </c>
      <c r="AZ4" s="54">
        <v>0.56000000000000005</v>
      </c>
      <c r="BA4" s="54">
        <v>0.78</v>
      </c>
      <c r="BB4" s="55">
        <f t="shared" ref="BB4:BB8" si="14">AVERAGE(AY4:BA4)*100</f>
        <v>68.333333333333329</v>
      </c>
      <c r="BC4" s="54">
        <v>1</v>
      </c>
      <c r="BD4" s="54">
        <v>0.67</v>
      </c>
      <c r="BE4" s="55">
        <f t="shared" ref="BE4:BE8" si="15">AVERAGE(BC4:BD4)*100</f>
        <v>83.5</v>
      </c>
      <c r="BF4" s="55">
        <f t="shared" ref="BF4:BF8" si="16">AVERAGE(AP4:AS4,AU4:AW4,AY4:BA4,BC4:BD4)*100</f>
        <v>51.083333333333336</v>
      </c>
      <c r="BG4" s="54">
        <v>0.83</v>
      </c>
      <c r="BH4" s="54">
        <v>0.5</v>
      </c>
      <c r="BI4" s="54">
        <v>0.67</v>
      </c>
      <c r="BJ4" s="54">
        <v>0.33</v>
      </c>
      <c r="BK4" s="55">
        <f t="shared" ref="BK4:BK8" si="17">AVERAGE(BG4:BJ4)*100</f>
        <v>58.25</v>
      </c>
    </row>
    <row r="5" spans="1:63" x14ac:dyDescent="0.3">
      <c r="A5" s="52" t="s">
        <v>387</v>
      </c>
      <c r="B5" s="52" t="s">
        <v>25</v>
      </c>
      <c r="C5" s="52" t="s">
        <v>26</v>
      </c>
      <c r="D5" s="52" t="s">
        <v>38</v>
      </c>
      <c r="E5" s="52" t="s">
        <v>300</v>
      </c>
      <c r="F5" s="52" t="s">
        <v>77</v>
      </c>
      <c r="G5" s="52" t="s">
        <v>106</v>
      </c>
      <c r="H5" s="52" t="s">
        <v>319</v>
      </c>
      <c r="I5" s="52" t="s">
        <v>32</v>
      </c>
      <c r="J5" s="52" t="s">
        <v>385</v>
      </c>
      <c r="K5" s="53">
        <v>45182.609907407408</v>
      </c>
      <c r="L5" s="53">
        <v>45182.672696759262</v>
      </c>
      <c r="M5" s="52" t="s">
        <v>388</v>
      </c>
      <c r="N5" s="54">
        <v>23.55</v>
      </c>
      <c r="O5" s="55">
        <f t="shared" si="0"/>
        <v>75.967741935483872</v>
      </c>
      <c r="P5" s="54">
        <v>1</v>
      </c>
      <c r="Q5" s="54">
        <v>1</v>
      </c>
      <c r="R5" s="55">
        <f t="shared" si="1"/>
        <v>100</v>
      </c>
      <c r="S5" s="54">
        <v>0.4</v>
      </c>
      <c r="T5" s="54">
        <v>1</v>
      </c>
      <c r="U5" s="55">
        <f t="shared" si="2"/>
        <v>70</v>
      </c>
      <c r="V5" s="54">
        <v>1</v>
      </c>
      <c r="W5" s="55">
        <f t="shared" si="3"/>
        <v>100</v>
      </c>
      <c r="X5" s="55">
        <f t="shared" si="4"/>
        <v>88.000000000000014</v>
      </c>
      <c r="Y5" s="54">
        <v>1</v>
      </c>
      <c r="Z5" s="54">
        <v>1</v>
      </c>
      <c r="AA5" s="55">
        <f t="shared" si="5"/>
        <v>100</v>
      </c>
      <c r="AB5" s="54">
        <v>1</v>
      </c>
      <c r="AC5" s="54">
        <v>1</v>
      </c>
      <c r="AD5" s="55">
        <f t="shared" si="6"/>
        <v>100</v>
      </c>
      <c r="AE5" s="54">
        <v>1</v>
      </c>
      <c r="AF5" s="54">
        <v>1</v>
      </c>
      <c r="AG5" s="55">
        <f t="shared" si="7"/>
        <v>100</v>
      </c>
      <c r="AH5" s="54">
        <v>0.67</v>
      </c>
      <c r="AI5" s="55">
        <f t="shared" si="8"/>
        <v>67</v>
      </c>
      <c r="AJ5" s="54">
        <v>0.5</v>
      </c>
      <c r="AK5" s="55">
        <f t="shared" si="9"/>
        <v>50</v>
      </c>
      <c r="AL5" s="54">
        <v>1</v>
      </c>
      <c r="AM5" s="54">
        <v>1</v>
      </c>
      <c r="AN5" s="55">
        <f t="shared" si="10"/>
        <v>100</v>
      </c>
      <c r="AO5" s="55">
        <f t="shared" si="11"/>
        <v>91.7</v>
      </c>
      <c r="AP5" s="54">
        <v>0.7</v>
      </c>
      <c r="AQ5" s="54">
        <v>0.82</v>
      </c>
      <c r="AR5" s="54">
        <v>0.5</v>
      </c>
      <c r="AS5" s="54">
        <v>0.71</v>
      </c>
      <c r="AT5" s="55">
        <f t="shared" si="12"/>
        <v>68.25</v>
      </c>
      <c r="AU5" s="54">
        <v>0.25</v>
      </c>
      <c r="AV5" s="54">
        <v>0</v>
      </c>
      <c r="AW5" s="54">
        <v>0.5</v>
      </c>
      <c r="AX5" s="55">
        <f t="shared" si="13"/>
        <v>25</v>
      </c>
      <c r="AY5" s="54">
        <v>0.82</v>
      </c>
      <c r="AZ5" s="54">
        <v>0.5</v>
      </c>
      <c r="BA5" s="54">
        <v>0.94</v>
      </c>
      <c r="BB5" s="55">
        <f t="shared" si="14"/>
        <v>75.333333333333329</v>
      </c>
      <c r="BC5" s="54">
        <v>0.67</v>
      </c>
      <c r="BD5" s="54">
        <v>0.67</v>
      </c>
      <c r="BE5" s="55">
        <f t="shared" si="15"/>
        <v>67</v>
      </c>
      <c r="BF5" s="55">
        <f t="shared" si="16"/>
        <v>59</v>
      </c>
      <c r="BG5" s="54">
        <v>0.57999999999999996</v>
      </c>
      <c r="BH5" s="54">
        <v>1</v>
      </c>
      <c r="BI5" s="54">
        <v>0.57999999999999996</v>
      </c>
      <c r="BJ5" s="54">
        <v>0.73</v>
      </c>
      <c r="BK5" s="55">
        <f t="shared" si="17"/>
        <v>72.25</v>
      </c>
    </row>
    <row r="6" spans="1:63" x14ac:dyDescent="0.3">
      <c r="A6" s="52" t="s">
        <v>389</v>
      </c>
      <c r="B6" s="52" t="s">
        <v>25</v>
      </c>
      <c r="C6" s="52" t="s">
        <v>26</v>
      </c>
      <c r="D6" s="52" t="s">
        <v>38</v>
      </c>
      <c r="E6" s="52" t="s">
        <v>300</v>
      </c>
      <c r="F6" s="56"/>
      <c r="G6" s="52" t="s">
        <v>199</v>
      </c>
      <c r="H6" s="52" t="s">
        <v>106</v>
      </c>
      <c r="I6" s="52" t="s">
        <v>32</v>
      </c>
      <c r="J6" s="52" t="s">
        <v>385</v>
      </c>
      <c r="K6" s="53">
        <v>45183.546620370369</v>
      </c>
      <c r="L6" s="53">
        <v>45183.611967592595</v>
      </c>
      <c r="M6" s="52" t="s">
        <v>390</v>
      </c>
      <c r="N6" s="54">
        <v>15.74</v>
      </c>
      <c r="O6" s="55">
        <f t="shared" si="0"/>
        <v>50.774193548387089</v>
      </c>
      <c r="P6" s="54">
        <v>0.67</v>
      </c>
      <c r="Q6" s="54">
        <v>0</v>
      </c>
      <c r="R6" s="55">
        <f t="shared" si="1"/>
        <v>33.5</v>
      </c>
      <c r="S6" s="54">
        <v>0</v>
      </c>
      <c r="T6" s="54">
        <v>1</v>
      </c>
      <c r="U6" s="55">
        <f t="shared" si="2"/>
        <v>50</v>
      </c>
      <c r="V6" s="54">
        <v>1</v>
      </c>
      <c r="W6" s="55">
        <f t="shared" si="3"/>
        <v>100</v>
      </c>
      <c r="X6" s="55">
        <f t="shared" si="4"/>
        <v>53.400000000000006</v>
      </c>
      <c r="Y6" s="54">
        <v>1</v>
      </c>
      <c r="Z6" s="54">
        <v>1</v>
      </c>
      <c r="AA6" s="55">
        <f t="shared" si="5"/>
        <v>100</v>
      </c>
      <c r="AB6" s="54">
        <v>1</v>
      </c>
      <c r="AC6" s="54">
        <v>1</v>
      </c>
      <c r="AD6" s="55">
        <f t="shared" si="6"/>
        <v>100</v>
      </c>
      <c r="AE6" s="54">
        <v>0.5</v>
      </c>
      <c r="AF6" s="54">
        <v>0.17</v>
      </c>
      <c r="AG6" s="55">
        <f t="shared" si="7"/>
        <v>33.5</v>
      </c>
      <c r="AH6" s="54">
        <v>1</v>
      </c>
      <c r="AI6" s="55">
        <f t="shared" si="8"/>
        <v>100</v>
      </c>
      <c r="AJ6" s="54">
        <v>0</v>
      </c>
      <c r="AK6" s="55">
        <f t="shared" si="9"/>
        <v>0</v>
      </c>
      <c r="AL6" s="54">
        <v>0.5</v>
      </c>
      <c r="AM6" s="54">
        <v>0.5</v>
      </c>
      <c r="AN6" s="55">
        <f t="shared" si="10"/>
        <v>50</v>
      </c>
      <c r="AO6" s="55">
        <f t="shared" si="11"/>
        <v>66.7</v>
      </c>
      <c r="AP6" s="54">
        <v>0</v>
      </c>
      <c r="AQ6" s="54">
        <v>0.71</v>
      </c>
      <c r="AR6" s="54">
        <v>0.71</v>
      </c>
      <c r="AS6" s="54">
        <v>0.8</v>
      </c>
      <c r="AT6" s="55">
        <f t="shared" si="12"/>
        <v>55.499999999999993</v>
      </c>
      <c r="AU6" s="54">
        <v>1</v>
      </c>
      <c r="AV6" s="54">
        <v>0</v>
      </c>
      <c r="AW6" s="54">
        <v>0</v>
      </c>
      <c r="AX6" s="55">
        <f t="shared" si="13"/>
        <v>33.333333333333329</v>
      </c>
      <c r="AY6" s="54">
        <v>0.44</v>
      </c>
      <c r="AZ6" s="54">
        <v>0.44</v>
      </c>
      <c r="BA6" s="54">
        <v>0.53</v>
      </c>
      <c r="BB6" s="55">
        <f t="shared" si="14"/>
        <v>47</v>
      </c>
      <c r="BC6" s="54">
        <v>0.67</v>
      </c>
      <c r="BD6" s="54">
        <v>0</v>
      </c>
      <c r="BE6" s="55">
        <f t="shared" si="15"/>
        <v>33.5</v>
      </c>
      <c r="BF6" s="55">
        <f t="shared" si="16"/>
        <v>44.166666666666664</v>
      </c>
      <c r="BG6" s="54">
        <v>0.56999999999999995</v>
      </c>
      <c r="BH6" s="54">
        <v>0</v>
      </c>
      <c r="BI6" s="54">
        <v>0.2</v>
      </c>
      <c r="BJ6" s="54">
        <v>0.33</v>
      </c>
      <c r="BK6" s="55">
        <f t="shared" si="17"/>
        <v>27.500000000000004</v>
      </c>
    </row>
    <row r="7" spans="1:63" x14ac:dyDescent="0.3">
      <c r="A7" s="52" t="s">
        <v>391</v>
      </c>
      <c r="B7" s="52" t="s">
        <v>25</v>
      </c>
      <c r="C7" s="52" t="s">
        <v>26</v>
      </c>
      <c r="D7" s="52" t="s">
        <v>43</v>
      </c>
      <c r="E7" s="52" t="s">
        <v>300</v>
      </c>
      <c r="F7" s="52" t="s">
        <v>44</v>
      </c>
      <c r="G7" s="52" t="s">
        <v>301</v>
      </c>
      <c r="H7" s="52" t="s">
        <v>301</v>
      </c>
      <c r="I7" s="52" t="s">
        <v>32</v>
      </c>
      <c r="J7" s="52" t="s">
        <v>385</v>
      </c>
      <c r="K7" s="53">
        <v>45180.47278935185</v>
      </c>
      <c r="L7" s="53">
        <v>45180.510138888887</v>
      </c>
      <c r="M7" s="52" t="s">
        <v>392</v>
      </c>
      <c r="N7" s="54">
        <v>24.33</v>
      </c>
      <c r="O7" s="55">
        <f t="shared" si="0"/>
        <v>78.483870967741936</v>
      </c>
      <c r="P7" s="54">
        <v>1</v>
      </c>
      <c r="Q7" s="54">
        <v>0.43</v>
      </c>
      <c r="R7" s="55">
        <f t="shared" si="1"/>
        <v>71.5</v>
      </c>
      <c r="S7" s="54">
        <v>1</v>
      </c>
      <c r="T7" s="54">
        <v>1</v>
      </c>
      <c r="U7" s="55">
        <f t="shared" si="2"/>
        <v>100</v>
      </c>
      <c r="V7" s="54">
        <v>1</v>
      </c>
      <c r="W7" s="55">
        <f t="shared" si="3"/>
        <v>100</v>
      </c>
      <c r="X7" s="55">
        <f t="shared" si="4"/>
        <v>88.6</v>
      </c>
      <c r="Y7" s="54">
        <v>1</v>
      </c>
      <c r="Z7" s="54">
        <v>0.25</v>
      </c>
      <c r="AA7" s="55">
        <f t="shared" si="5"/>
        <v>62.5</v>
      </c>
      <c r="AB7" s="54">
        <v>1</v>
      </c>
      <c r="AC7" s="54">
        <v>1</v>
      </c>
      <c r="AD7" s="55">
        <f t="shared" si="6"/>
        <v>100</v>
      </c>
      <c r="AE7" s="54">
        <v>0.5</v>
      </c>
      <c r="AF7" s="54">
        <v>1</v>
      </c>
      <c r="AG7" s="55">
        <f t="shared" si="7"/>
        <v>75</v>
      </c>
      <c r="AH7" s="54">
        <v>1</v>
      </c>
      <c r="AI7" s="55">
        <f t="shared" si="8"/>
        <v>100</v>
      </c>
      <c r="AJ7" s="54">
        <v>0.5</v>
      </c>
      <c r="AK7" s="55">
        <f t="shared" si="9"/>
        <v>50</v>
      </c>
      <c r="AL7" s="54">
        <v>1</v>
      </c>
      <c r="AM7" s="54">
        <v>1</v>
      </c>
      <c r="AN7" s="55">
        <f t="shared" si="10"/>
        <v>100</v>
      </c>
      <c r="AO7" s="55">
        <f t="shared" si="11"/>
        <v>82.5</v>
      </c>
      <c r="AP7" s="54">
        <v>0.5</v>
      </c>
      <c r="AQ7" s="54">
        <v>1</v>
      </c>
      <c r="AR7" s="54">
        <v>1</v>
      </c>
      <c r="AS7" s="54">
        <v>0.8</v>
      </c>
      <c r="AT7" s="55">
        <f t="shared" si="12"/>
        <v>82.5</v>
      </c>
      <c r="AU7" s="54">
        <v>1</v>
      </c>
      <c r="AV7" s="54">
        <v>0.5</v>
      </c>
      <c r="AW7" s="54">
        <v>0.5</v>
      </c>
      <c r="AX7" s="55">
        <f t="shared" si="13"/>
        <v>66.666666666666657</v>
      </c>
      <c r="AY7" s="54">
        <v>0.94</v>
      </c>
      <c r="AZ7" s="54">
        <v>0.72</v>
      </c>
      <c r="BA7" s="54">
        <v>0.61</v>
      </c>
      <c r="BB7" s="55">
        <f t="shared" si="14"/>
        <v>75.666666666666671</v>
      </c>
      <c r="BC7" s="54">
        <v>0.5</v>
      </c>
      <c r="BD7" s="54">
        <v>1</v>
      </c>
      <c r="BE7" s="55">
        <f t="shared" si="15"/>
        <v>75</v>
      </c>
      <c r="BF7" s="55">
        <f t="shared" si="16"/>
        <v>75.583333333333343</v>
      </c>
      <c r="BG7" s="54">
        <v>0.5</v>
      </c>
      <c r="BH7" s="54">
        <v>0.63</v>
      </c>
      <c r="BI7" s="54">
        <v>0.73</v>
      </c>
      <c r="BJ7" s="54">
        <v>0.73</v>
      </c>
      <c r="BK7" s="55">
        <f t="shared" si="17"/>
        <v>64.75</v>
      </c>
    </row>
    <row r="8" spans="1:63" x14ac:dyDescent="0.3">
      <c r="A8" s="52" t="s">
        <v>393</v>
      </c>
      <c r="B8" s="52" t="s">
        <v>25</v>
      </c>
      <c r="C8" s="52" t="s">
        <v>26</v>
      </c>
      <c r="D8" s="52" t="s">
        <v>49</v>
      </c>
      <c r="E8" s="52" t="s">
        <v>300</v>
      </c>
      <c r="F8" s="52" t="s">
        <v>29</v>
      </c>
      <c r="G8" s="52" t="s">
        <v>101</v>
      </c>
      <c r="H8" s="52" t="s">
        <v>244</v>
      </c>
      <c r="I8" s="52" t="s">
        <v>32</v>
      </c>
      <c r="J8" s="52" t="s">
        <v>385</v>
      </c>
      <c r="K8" s="53">
        <v>45182.352418981478</v>
      </c>
      <c r="L8" s="53">
        <v>45182.457905092589</v>
      </c>
      <c r="M8" s="52" t="s">
        <v>107</v>
      </c>
      <c r="N8" s="54">
        <v>26.95</v>
      </c>
      <c r="O8" s="55">
        <f t="shared" si="0"/>
        <v>86.935483870967744</v>
      </c>
      <c r="P8" s="54">
        <v>1</v>
      </c>
      <c r="Q8" s="54">
        <v>1</v>
      </c>
      <c r="R8" s="55">
        <f t="shared" si="1"/>
        <v>100</v>
      </c>
      <c r="S8" s="54">
        <v>1</v>
      </c>
      <c r="T8" s="54">
        <v>1</v>
      </c>
      <c r="U8" s="55">
        <f t="shared" si="2"/>
        <v>100</v>
      </c>
      <c r="V8" s="54">
        <v>1</v>
      </c>
      <c r="W8" s="55">
        <f t="shared" si="3"/>
        <v>100</v>
      </c>
      <c r="X8" s="55">
        <f t="shared" si="4"/>
        <v>100</v>
      </c>
      <c r="Y8" s="54">
        <v>1</v>
      </c>
      <c r="Z8" s="54">
        <v>1</v>
      </c>
      <c r="AA8" s="55">
        <f t="shared" si="5"/>
        <v>100</v>
      </c>
      <c r="AB8" s="54">
        <v>1</v>
      </c>
      <c r="AC8" s="54">
        <v>1</v>
      </c>
      <c r="AD8" s="55">
        <f t="shared" si="6"/>
        <v>100</v>
      </c>
      <c r="AE8" s="54">
        <v>1</v>
      </c>
      <c r="AF8" s="54">
        <v>1</v>
      </c>
      <c r="AG8" s="55">
        <f t="shared" si="7"/>
        <v>100</v>
      </c>
      <c r="AH8" s="54">
        <v>1</v>
      </c>
      <c r="AI8" s="55">
        <f t="shared" si="8"/>
        <v>100</v>
      </c>
      <c r="AJ8" s="54">
        <v>0.5</v>
      </c>
      <c r="AK8" s="55">
        <f t="shared" si="9"/>
        <v>50</v>
      </c>
      <c r="AL8" s="54">
        <v>1</v>
      </c>
      <c r="AM8" s="54">
        <v>1</v>
      </c>
      <c r="AN8" s="55">
        <f t="shared" si="10"/>
        <v>100</v>
      </c>
      <c r="AO8" s="55">
        <f t="shared" si="11"/>
        <v>95</v>
      </c>
      <c r="AP8" s="54">
        <v>0.9</v>
      </c>
      <c r="AQ8" s="54">
        <v>1</v>
      </c>
      <c r="AR8" s="54">
        <v>0.71</v>
      </c>
      <c r="AS8" s="54">
        <v>0.82</v>
      </c>
      <c r="AT8" s="55">
        <f t="shared" si="12"/>
        <v>85.75</v>
      </c>
      <c r="AU8" s="54">
        <v>1</v>
      </c>
      <c r="AV8" s="54">
        <v>0</v>
      </c>
      <c r="AW8" s="54">
        <v>0.25</v>
      </c>
      <c r="AX8" s="55">
        <f t="shared" si="13"/>
        <v>41.666666666666671</v>
      </c>
      <c r="AY8" s="54">
        <v>0.94</v>
      </c>
      <c r="AZ8" s="54">
        <v>0.94</v>
      </c>
      <c r="BA8" s="54">
        <v>0.83</v>
      </c>
      <c r="BB8" s="55">
        <f t="shared" si="14"/>
        <v>90.333333333333329</v>
      </c>
      <c r="BC8" s="54">
        <v>1</v>
      </c>
      <c r="BD8" s="54">
        <v>0.6</v>
      </c>
      <c r="BE8" s="55">
        <f t="shared" si="15"/>
        <v>80</v>
      </c>
      <c r="BF8" s="55">
        <f t="shared" si="16"/>
        <v>74.916666666666657</v>
      </c>
      <c r="BG8" s="54">
        <v>0.86</v>
      </c>
      <c r="BH8" s="54">
        <v>1</v>
      </c>
      <c r="BI8" s="54">
        <v>0.57999999999999996</v>
      </c>
      <c r="BJ8" s="54">
        <v>1</v>
      </c>
      <c r="BK8" s="55">
        <f t="shared" si="17"/>
        <v>86</v>
      </c>
    </row>
    <row r="9" spans="1:63" x14ac:dyDescent="0.3">
      <c r="A9" s="1" t="s">
        <v>34</v>
      </c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3"/>
      <c r="N9" s="11">
        <f>AVERAGE(N4:N8)</f>
        <v>22.12</v>
      </c>
      <c r="O9" s="11">
        <f t="shared" ref="O9:BK9" si="18">AVERAGE(O4:O8)</f>
        <v>71.354838709677409</v>
      </c>
      <c r="P9" s="11">
        <f t="shared" si="18"/>
        <v>0.8</v>
      </c>
      <c r="Q9" s="11">
        <f t="shared" si="18"/>
        <v>0.68600000000000005</v>
      </c>
      <c r="R9" s="11">
        <f t="shared" si="18"/>
        <v>74.3</v>
      </c>
      <c r="S9" s="11">
        <f t="shared" si="18"/>
        <v>0.67999999999999994</v>
      </c>
      <c r="T9" s="11">
        <f t="shared" si="18"/>
        <v>0.8</v>
      </c>
      <c r="U9" s="11">
        <f t="shared" si="18"/>
        <v>74</v>
      </c>
      <c r="V9" s="11">
        <f t="shared" si="18"/>
        <v>1</v>
      </c>
      <c r="W9" s="11">
        <f t="shared" si="18"/>
        <v>100</v>
      </c>
      <c r="X9" s="11">
        <f t="shared" si="18"/>
        <v>79.320000000000007</v>
      </c>
      <c r="Y9" s="11">
        <f t="shared" si="18"/>
        <v>0.9</v>
      </c>
      <c r="Z9" s="11">
        <f t="shared" si="18"/>
        <v>0.85</v>
      </c>
      <c r="AA9" s="11">
        <f t="shared" si="18"/>
        <v>87.5</v>
      </c>
      <c r="AB9" s="11">
        <f t="shared" si="18"/>
        <v>1</v>
      </c>
      <c r="AC9" s="11">
        <f t="shared" si="18"/>
        <v>1</v>
      </c>
      <c r="AD9" s="11">
        <f t="shared" si="18"/>
        <v>100</v>
      </c>
      <c r="AE9" s="11">
        <f t="shared" si="18"/>
        <v>0.8</v>
      </c>
      <c r="AF9" s="11">
        <f t="shared" si="18"/>
        <v>0.73399999999999999</v>
      </c>
      <c r="AG9" s="11">
        <f t="shared" si="18"/>
        <v>76.7</v>
      </c>
      <c r="AH9" s="11">
        <f t="shared" si="18"/>
        <v>0.93399999999999994</v>
      </c>
      <c r="AI9" s="11">
        <f t="shared" si="18"/>
        <v>93.4</v>
      </c>
      <c r="AJ9" s="11">
        <f t="shared" si="18"/>
        <v>0.4</v>
      </c>
      <c r="AK9" s="11">
        <f t="shared" si="18"/>
        <v>40</v>
      </c>
      <c r="AL9" s="11">
        <f t="shared" si="18"/>
        <v>0.9</v>
      </c>
      <c r="AM9" s="11">
        <f t="shared" si="18"/>
        <v>0.85</v>
      </c>
      <c r="AN9" s="11">
        <f t="shared" si="18"/>
        <v>87.5</v>
      </c>
      <c r="AO9" s="11">
        <f t="shared" si="18"/>
        <v>83.679999999999993</v>
      </c>
      <c r="AP9" s="11">
        <f t="shared" si="18"/>
        <v>0.53400000000000003</v>
      </c>
      <c r="AQ9" s="11">
        <f t="shared" si="18"/>
        <v>0.80599999999999983</v>
      </c>
      <c r="AR9" s="11">
        <f t="shared" si="18"/>
        <v>0.70199999999999996</v>
      </c>
      <c r="AS9" s="11">
        <f t="shared" si="18"/>
        <v>0.67599999999999993</v>
      </c>
      <c r="AT9" s="11">
        <f t="shared" si="18"/>
        <v>67.95</v>
      </c>
      <c r="AU9" s="11">
        <f t="shared" si="18"/>
        <v>0.75</v>
      </c>
      <c r="AV9" s="11">
        <f t="shared" si="18"/>
        <v>0.1</v>
      </c>
      <c r="AW9" s="11">
        <f t="shared" si="18"/>
        <v>0.25</v>
      </c>
      <c r="AX9" s="11">
        <f t="shared" si="18"/>
        <v>36.666666666666664</v>
      </c>
      <c r="AY9" s="11">
        <f t="shared" si="18"/>
        <v>0.76999999999999991</v>
      </c>
      <c r="AZ9" s="11">
        <f t="shared" si="18"/>
        <v>0.6319999999999999</v>
      </c>
      <c r="BA9" s="11">
        <f t="shared" si="18"/>
        <v>0.73799999999999999</v>
      </c>
      <c r="BB9" s="11">
        <f t="shared" si="18"/>
        <v>71.333333333333329</v>
      </c>
      <c r="BC9" s="11">
        <f t="shared" si="18"/>
        <v>0.76800000000000002</v>
      </c>
      <c r="BD9" s="11">
        <f t="shared" si="18"/>
        <v>0.58799999999999997</v>
      </c>
      <c r="BE9" s="11">
        <f t="shared" si="18"/>
        <v>67.8</v>
      </c>
      <c r="BF9" s="11">
        <f t="shared" si="18"/>
        <v>60.95</v>
      </c>
      <c r="BG9" s="11">
        <f t="shared" si="18"/>
        <v>0.66799999999999993</v>
      </c>
      <c r="BH9" s="11">
        <f t="shared" si="18"/>
        <v>0.626</v>
      </c>
      <c r="BI9" s="11">
        <f t="shared" si="18"/>
        <v>0.55199999999999994</v>
      </c>
      <c r="BJ9" s="11">
        <f t="shared" si="18"/>
        <v>0.624</v>
      </c>
      <c r="BK9" s="11">
        <f t="shared" si="18"/>
        <v>61.75</v>
      </c>
    </row>
  </sheetData>
  <mergeCells count="48">
    <mergeCell ref="AP3:AS3"/>
    <mergeCell ref="AU3:AW3"/>
    <mergeCell ref="AY3:BA3"/>
    <mergeCell ref="BC3:BD3"/>
    <mergeCell ref="BG3:BJ3"/>
    <mergeCell ref="A9:L9"/>
    <mergeCell ref="AY2:BB2"/>
    <mergeCell ref="BC2:BE2"/>
    <mergeCell ref="BF2:BF3"/>
    <mergeCell ref="BG2:BK2"/>
    <mergeCell ref="P3:Q3"/>
    <mergeCell ref="S3:T3"/>
    <mergeCell ref="Y3:Z3"/>
    <mergeCell ref="AB3:AC3"/>
    <mergeCell ref="AE3:AF3"/>
    <mergeCell ref="AL3:AM3"/>
    <mergeCell ref="BG1:BK1"/>
    <mergeCell ref="P2:R2"/>
    <mergeCell ref="S2:U2"/>
    <mergeCell ref="V2:W2"/>
    <mergeCell ref="X2:X3"/>
    <mergeCell ref="Y2:AA2"/>
    <mergeCell ref="AB2:AD2"/>
    <mergeCell ref="AE2:AG2"/>
    <mergeCell ref="AH2:AI2"/>
    <mergeCell ref="AJ2:AK2"/>
    <mergeCell ref="M1:M3"/>
    <mergeCell ref="N1:N3"/>
    <mergeCell ref="O1:O3"/>
    <mergeCell ref="P1:X1"/>
    <mergeCell ref="Y1:AO1"/>
    <mergeCell ref="AP1:BF1"/>
    <mergeCell ref="AL2:AN2"/>
    <mergeCell ref="AO2:AO3"/>
    <mergeCell ref="AP2:AT2"/>
    <mergeCell ref="AU2:AX2"/>
    <mergeCell ref="G1:G3"/>
    <mergeCell ref="H1:H3"/>
    <mergeCell ref="I1:I3"/>
    <mergeCell ref="J1:J3"/>
    <mergeCell ref="K1:K3"/>
    <mergeCell ref="L1:L3"/>
    <mergeCell ref="A1:A3"/>
    <mergeCell ref="B1:B3"/>
    <mergeCell ref="C1:C3"/>
    <mergeCell ref="D1:D3"/>
    <mergeCell ref="E1:E3"/>
    <mergeCell ref="F1:F3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K5"/>
  <sheetViews>
    <sheetView workbookViewId="0">
      <selection activeCell="BD11" sqref="BD11"/>
    </sheetView>
  </sheetViews>
  <sheetFormatPr defaultRowHeight="14.4" x14ac:dyDescent="0.3"/>
  <cols>
    <col min="1" max="1" width="34.109375" bestFit="1" customWidth="1"/>
    <col min="2" max="2" width="18.6640625" bestFit="1" customWidth="1"/>
    <col min="3" max="3" width="14.77734375" bestFit="1" customWidth="1"/>
    <col min="4" max="4" width="35.5546875" bestFit="1" customWidth="1"/>
    <col min="5" max="5" width="10.109375" bestFit="1" customWidth="1"/>
    <col min="6" max="6" width="32" bestFit="1" customWidth="1"/>
    <col min="7" max="7" width="11.109375" bestFit="1" customWidth="1"/>
    <col min="8" max="8" width="18.6640625" bestFit="1" customWidth="1"/>
    <col min="9" max="9" width="16.21875" bestFit="1" customWidth="1"/>
    <col min="10" max="10" width="12.21875" bestFit="1" customWidth="1"/>
    <col min="11" max="12" width="15" bestFit="1" customWidth="1"/>
    <col min="13" max="15" width="12.88671875" customWidth="1"/>
    <col min="16" max="17" width="5" customWidth="1"/>
    <col min="18" max="18" width="12.33203125" customWidth="1"/>
    <col min="19" max="20" width="5.33203125" customWidth="1"/>
    <col min="21" max="21" width="12.33203125" customWidth="1"/>
    <col min="22" max="22" width="5" customWidth="1"/>
    <col min="23" max="24" width="12.33203125" customWidth="1"/>
    <col min="25" max="26" width="5" customWidth="1"/>
    <col min="27" max="27" width="11.109375" customWidth="1"/>
    <col min="28" max="30" width="7.6640625" customWidth="1"/>
    <col min="31" max="31" width="11.109375" customWidth="1"/>
    <col min="32" max="34" width="7.88671875" customWidth="1"/>
    <col min="35" max="35" width="11.109375" customWidth="1"/>
    <col min="36" max="36" width="4.88671875" bestFit="1" customWidth="1"/>
    <col min="37" max="37" width="5" customWidth="1"/>
    <col min="38" max="38" width="11.109375" customWidth="1"/>
    <col min="39" max="39" width="12.77734375" customWidth="1"/>
    <col min="40" max="43" width="5" customWidth="1"/>
    <col min="44" max="44" width="12" customWidth="1"/>
    <col min="45" max="45" width="5" customWidth="1"/>
    <col min="46" max="46" width="12" customWidth="1"/>
    <col min="47" max="49" width="5" customWidth="1"/>
    <col min="50" max="50" width="12" customWidth="1"/>
    <col min="51" max="51" width="5" customWidth="1"/>
    <col min="52" max="52" width="12" customWidth="1"/>
    <col min="53" max="53" width="5" customWidth="1"/>
    <col min="54" max="54" width="12" customWidth="1"/>
    <col min="55" max="56" width="6.88671875" customWidth="1"/>
    <col min="57" max="58" width="12.5546875" customWidth="1"/>
    <col min="59" max="62" width="5" customWidth="1"/>
    <col min="63" max="63" width="12.5546875" customWidth="1"/>
  </cols>
  <sheetData>
    <row r="1" spans="1:63" s="81" customFormat="1" ht="14.4" customHeight="1" x14ac:dyDescent="0.3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4" t="s">
        <v>6</v>
      </c>
      <c r="H1" s="4" t="s">
        <v>7</v>
      </c>
      <c r="I1" s="4" t="s">
        <v>8</v>
      </c>
      <c r="J1" s="4" t="s">
        <v>281</v>
      </c>
      <c r="K1" s="4" t="s">
        <v>9</v>
      </c>
      <c r="L1" s="4" t="s">
        <v>10</v>
      </c>
      <c r="M1" s="4" t="s">
        <v>11</v>
      </c>
      <c r="N1" s="4" t="s">
        <v>282</v>
      </c>
      <c r="O1" s="4" t="s">
        <v>13</v>
      </c>
      <c r="P1" s="4" t="s">
        <v>283</v>
      </c>
      <c r="Q1" s="4"/>
      <c r="R1" s="4"/>
      <c r="S1" s="4"/>
      <c r="T1" s="4"/>
      <c r="U1" s="4"/>
      <c r="V1" s="4"/>
      <c r="W1" s="4"/>
      <c r="X1" s="4"/>
      <c r="Y1" s="4" t="s">
        <v>284</v>
      </c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 t="s">
        <v>285</v>
      </c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 t="s">
        <v>286</v>
      </c>
      <c r="BH1" s="4"/>
      <c r="BI1" s="4"/>
      <c r="BJ1" s="4"/>
      <c r="BK1" s="4"/>
    </row>
    <row r="2" spans="1:63" s="81" customFormat="1" ht="27.6" customHeight="1" x14ac:dyDescent="0.3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 t="s">
        <v>287</v>
      </c>
      <c r="Q2" s="4"/>
      <c r="R2" s="4"/>
      <c r="S2" s="4" t="s">
        <v>288</v>
      </c>
      <c r="T2" s="4"/>
      <c r="U2" s="4"/>
      <c r="V2" s="4" t="s">
        <v>289</v>
      </c>
      <c r="W2" s="4"/>
      <c r="X2" s="4" t="s">
        <v>23</v>
      </c>
      <c r="Y2" s="4" t="s">
        <v>368</v>
      </c>
      <c r="Z2" s="4"/>
      <c r="AA2" s="4"/>
      <c r="AB2" s="4" t="s">
        <v>369</v>
      </c>
      <c r="AC2" s="4"/>
      <c r="AD2" s="4"/>
      <c r="AE2" s="4"/>
      <c r="AF2" s="4" t="s">
        <v>370</v>
      </c>
      <c r="AG2" s="4"/>
      <c r="AH2" s="4"/>
      <c r="AI2" s="4"/>
      <c r="AJ2" s="4" t="s">
        <v>371</v>
      </c>
      <c r="AK2" s="4"/>
      <c r="AL2" s="4"/>
      <c r="AM2" s="4" t="s">
        <v>23</v>
      </c>
      <c r="AN2" s="4" t="s">
        <v>294</v>
      </c>
      <c r="AO2" s="4"/>
      <c r="AP2" s="4"/>
      <c r="AQ2" s="4"/>
      <c r="AR2" s="4"/>
      <c r="AS2" s="4" t="s">
        <v>295</v>
      </c>
      <c r="AT2" s="4"/>
      <c r="AU2" s="4" t="s">
        <v>372</v>
      </c>
      <c r="AV2" s="4"/>
      <c r="AW2" s="4"/>
      <c r="AX2" s="4"/>
      <c r="AY2" s="4" t="s">
        <v>373</v>
      </c>
      <c r="AZ2" s="4"/>
      <c r="BA2" s="4" t="s">
        <v>297</v>
      </c>
      <c r="BB2" s="4"/>
      <c r="BC2" s="4" t="s">
        <v>298</v>
      </c>
      <c r="BD2" s="4"/>
      <c r="BE2" s="4"/>
      <c r="BF2" s="4" t="s">
        <v>23</v>
      </c>
      <c r="BG2" s="4" t="s">
        <v>116</v>
      </c>
      <c r="BH2" s="4"/>
      <c r="BI2" s="4"/>
      <c r="BJ2" s="4"/>
      <c r="BK2" s="4"/>
    </row>
    <row r="3" spans="1:63" s="81" customFormat="1" ht="55.2" x14ac:dyDescent="0.3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 t="s">
        <v>22</v>
      </c>
      <c r="Q3" s="4"/>
      <c r="R3" s="5" t="s">
        <v>23</v>
      </c>
      <c r="S3" s="4" t="s">
        <v>22</v>
      </c>
      <c r="T3" s="4"/>
      <c r="U3" s="5" t="s">
        <v>23</v>
      </c>
      <c r="V3" s="5" t="s">
        <v>22</v>
      </c>
      <c r="W3" s="5" t="s">
        <v>23</v>
      </c>
      <c r="X3" s="4"/>
      <c r="Y3" s="4" t="s">
        <v>22</v>
      </c>
      <c r="Z3" s="4"/>
      <c r="AA3" s="5" t="s">
        <v>23</v>
      </c>
      <c r="AB3" s="4" t="s">
        <v>22</v>
      </c>
      <c r="AC3" s="4"/>
      <c r="AD3" s="4"/>
      <c r="AE3" s="5" t="s">
        <v>23</v>
      </c>
      <c r="AF3" s="4" t="s">
        <v>22</v>
      </c>
      <c r="AG3" s="4"/>
      <c r="AH3" s="4"/>
      <c r="AI3" s="5" t="s">
        <v>23</v>
      </c>
      <c r="AJ3" s="4" t="s">
        <v>22</v>
      </c>
      <c r="AK3" s="4"/>
      <c r="AL3" s="5" t="s">
        <v>23</v>
      </c>
      <c r="AM3" s="4"/>
      <c r="AN3" s="4" t="s">
        <v>22</v>
      </c>
      <c r="AO3" s="4"/>
      <c r="AP3" s="4"/>
      <c r="AQ3" s="4"/>
      <c r="AR3" s="5" t="s">
        <v>23</v>
      </c>
      <c r="AS3" s="5" t="s">
        <v>22</v>
      </c>
      <c r="AT3" s="5" t="s">
        <v>23</v>
      </c>
      <c r="AU3" s="4" t="s">
        <v>22</v>
      </c>
      <c r="AV3" s="4"/>
      <c r="AW3" s="4"/>
      <c r="AX3" s="5" t="s">
        <v>23</v>
      </c>
      <c r="AY3" s="5" t="s">
        <v>22</v>
      </c>
      <c r="AZ3" s="5" t="s">
        <v>23</v>
      </c>
      <c r="BA3" s="5" t="s">
        <v>22</v>
      </c>
      <c r="BB3" s="5" t="s">
        <v>23</v>
      </c>
      <c r="BC3" s="4" t="s">
        <v>22</v>
      </c>
      <c r="BD3" s="4"/>
      <c r="BE3" s="5" t="s">
        <v>23</v>
      </c>
      <c r="BF3" s="4"/>
      <c r="BG3" s="4" t="s">
        <v>22</v>
      </c>
      <c r="BH3" s="4"/>
      <c r="BI3" s="4"/>
      <c r="BJ3" s="4"/>
      <c r="BK3" s="5" t="s">
        <v>23</v>
      </c>
    </row>
    <row r="4" spans="1:63" s="82" customFormat="1" x14ac:dyDescent="0.3">
      <c r="A4" s="52" t="s">
        <v>374</v>
      </c>
      <c r="B4" s="52" t="s">
        <v>25</v>
      </c>
      <c r="C4" s="52" t="s">
        <v>26</v>
      </c>
      <c r="D4" s="52" t="s">
        <v>43</v>
      </c>
      <c r="E4" s="52" t="s">
        <v>300</v>
      </c>
      <c r="F4" s="52" t="s">
        <v>77</v>
      </c>
      <c r="G4" s="52" t="s">
        <v>375</v>
      </c>
      <c r="H4" s="52" t="s">
        <v>356</v>
      </c>
      <c r="I4" s="52" t="s">
        <v>32</v>
      </c>
      <c r="J4" s="52" t="s">
        <v>376</v>
      </c>
      <c r="K4" s="53">
        <v>45180.410937499997</v>
      </c>
      <c r="L4" s="53">
        <v>45180.6403125</v>
      </c>
      <c r="M4" s="52" t="s">
        <v>377</v>
      </c>
      <c r="N4" s="54">
        <v>24.99</v>
      </c>
      <c r="O4" s="55">
        <f t="shared" ref="O4" si="0">N4/31*100</f>
        <v>80.612903225806448</v>
      </c>
      <c r="P4" s="54">
        <v>1</v>
      </c>
      <c r="Q4" s="54">
        <v>1</v>
      </c>
      <c r="R4" s="55">
        <f t="shared" ref="R4" si="1">AVERAGE(P4:Q4)*100</f>
        <v>100</v>
      </c>
      <c r="S4" s="54">
        <v>1</v>
      </c>
      <c r="T4" s="54">
        <v>0.93</v>
      </c>
      <c r="U4" s="55">
        <f t="shared" ref="U4" si="2">AVERAGE(S4:T4)*100</f>
        <v>96.500000000000014</v>
      </c>
      <c r="V4" s="54">
        <v>1</v>
      </c>
      <c r="W4" s="55">
        <f t="shared" ref="W4" si="3">V4*100</f>
        <v>100</v>
      </c>
      <c r="X4" s="55">
        <f t="shared" ref="X4" si="4">AVERAGE(P4:Q4,S4:T4,V4)*100</f>
        <v>98.6</v>
      </c>
      <c r="Y4" s="54">
        <v>1</v>
      </c>
      <c r="Z4" s="54">
        <v>1</v>
      </c>
      <c r="AA4" s="55">
        <f t="shared" ref="AA4" si="5">AVERAGE(Y4:Z4)*100</f>
        <v>100</v>
      </c>
      <c r="AB4" s="54">
        <v>0.5</v>
      </c>
      <c r="AC4" s="54">
        <v>0.6</v>
      </c>
      <c r="AD4" s="54">
        <v>1</v>
      </c>
      <c r="AE4" s="55">
        <f t="shared" ref="AE4" si="6">AVERAGE(AB4:AD4)*100</f>
        <v>70</v>
      </c>
      <c r="AF4" s="54">
        <v>1</v>
      </c>
      <c r="AG4" s="54">
        <v>1</v>
      </c>
      <c r="AH4" s="54">
        <v>1</v>
      </c>
      <c r="AI4" s="55">
        <f t="shared" ref="AI4" si="7">AVERAGE(AF4:AH4)*100</f>
        <v>100</v>
      </c>
      <c r="AJ4" s="54">
        <v>0</v>
      </c>
      <c r="AK4" s="54">
        <v>1</v>
      </c>
      <c r="AL4" s="55">
        <f t="shared" ref="AL4" si="8">AVERAGE(AJ4:AK4)*100</f>
        <v>50</v>
      </c>
      <c r="AM4" s="55">
        <f t="shared" ref="AM4" si="9">AVERAGE(Y4:Z4,AB4:AD4,AF4:AH4,AJ4:AK4)*100</f>
        <v>81</v>
      </c>
      <c r="AN4" s="54">
        <v>0.67</v>
      </c>
      <c r="AO4" s="54">
        <v>1</v>
      </c>
      <c r="AP4" s="54">
        <v>1</v>
      </c>
      <c r="AQ4" s="54">
        <v>0.5</v>
      </c>
      <c r="AR4" s="55">
        <f t="shared" ref="AR4" si="10">AVERAGE(AN4:AQ4)*100</f>
        <v>79.25</v>
      </c>
      <c r="AS4" s="54">
        <v>0</v>
      </c>
      <c r="AT4" s="55">
        <f t="shared" ref="AT4" si="11">AS4*100</f>
        <v>0</v>
      </c>
      <c r="AU4" s="54">
        <v>1</v>
      </c>
      <c r="AV4" s="54">
        <v>1</v>
      </c>
      <c r="AW4" s="54">
        <v>1</v>
      </c>
      <c r="AX4" s="55">
        <f t="shared" ref="AX4" si="12">AVERAGE(AU4:AW4)*100</f>
        <v>100</v>
      </c>
      <c r="AY4" s="54">
        <v>1</v>
      </c>
      <c r="AZ4" s="55">
        <f t="shared" ref="AZ4" si="13">AY4*100</f>
        <v>100</v>
      </c>
      <c r="BA4" s="54">
        <v>0.72</v>
      </c>
      <c r="BB4" s="55">
        <f t="shared" ref="BB4" si="14">BA4*100</f>
        <v>72</v>
      </c>
      <c r="BC4" s="54">
        <v>0.67</v>
      </c>
      <c r="BD4" s="54">
        <v>0.75</v>
      </c>
      <c r="BE4" s="55">
        <f t="shared" ref="BE4" si="15">AVERAGE(BC4:BD4)*100</f>
        <v>71</v>
      </c>
      <c r="BF4" s="55">
        <f t="shared" ref="BF4" si="16">AVERAGE(AN4:AQ4,AS4,AU4:AW4,AY4,BA4,BC4:BD4)*100</f>
        <v>77.583333333333343</v>
      </c>
      <c r="BG4" s="54">
        <v>0</v>
      </c>
      <c r="BH4" s="54">
        <v>0.82</v>
      </c>
      <c r="BI4" s="54">
        <v>0.83</v>
      </c>
      <c r="BJ4" s="54">
        <v>1</v>
      </c>
      <c r="BK4" s="55">
        <f t="shared" ref="BK4" si="17">AVERAGE(BG4:BJ4)*100</f>
        <v>66.25</v>
      </c>
    </row>
    <row r="5" spans="1:63" s="88" customFormat="1" ht="15.6" x14ac:dyDescent="0.3">
      <c r="A5" s="57" t="s">
        <v>34</v>
      </c>
      <c r="B5" s="57"/>
      <c r="C5" s="57"/>
      <c r="D5" s="57"/>
      <c r="E5" s="57"/>
      <c r="F5" s="57"/>
      <c r="G5" s="57"/>
      <c r="H5" s="57"/>
      <c r="I5" s="57"/>
      <c r="J5" s="57"/>
      <c r="K5" s="57"/>
      <c r="L5" s="57"/>
      <c r="M5" s="86"/>
      <c r="N5" s="87">
        <f>AVERAGE(N4)</f>
        <v>24.99</v>
      </c>
      <c r="O5" s="87">
        <f t="shared" ref="O5:BK5" si="18">AVERAGE(O4)</f>
        <v>80.612903225806448</v>
      </c>
      <c r="P5" s="87">
        <f t="shared" si="18"/>
        <v>1</v>
      </c>
      <c r="Q5" s="87">
        <f t="shared" si="18"/>
        <v>1</v>
      </c>
      <c r="R5" s="87">
        <f t="shared" si="18"/>
        <v>100</v>
      </c>
      <c r="S5" s="87">
        <f t="shared" si="18"/>
        <v>1</v>
      </c>
      <c r="T5" s="87">
        <f t="shared" si="18"/>
        <v>0.93</v>
      </c>
      <c r="U5" s="87">
        <f t="shared" si="18"/>
        <v>96.500000000000014</v>
      </c>
      <c r="V5" s="87">
        <f t="shared" si="18"/>
        <v>1</v>
      </c>
      <c r="W5" s="87">
        <f t="shared" si="18"/>
        <v>100</v>
      </c>
      <c r="X5" s="87">
        <f t="shared" si="18"/>
        <v>98.6</v>
      </c>
      <c r="Y5" s="87">
        <f t="shared" si="18"/>
        <v>1</v>
      </c>
      <c r="Z5" s="87">
        <f t="shared" si="18"/>
        <v>1</v>
      </c>
      <c r="AA5" s="87">
        <f t="shared" si="18"/>
        <v>100</v>
      </c>
      <c r="AB5" s="87">
        <f t="shared" si="18"/>
        <v>0.5</v>
      </c>
      <c r="AC5" s="87">
        <f t="shared" si="18"/>
        <v>0.6</v>
      </c>
      <c r="AD5" s="87">
        <f t="shared" si="18"/>
        <v>1</v>
      </c>
      <c r="AE5" s="87">
        <f t="shared" si="18"/>
        <v>70</v>
      </c>
      <c r="AF5" s="87">
        <f t="shared" si="18"/>
        <v>1</v>
      </c>
      <c r="AG5" s="87">
        <f t="shared" si="18"/>
        <v>1</v>
      </c>
      <c r="AH5" s="87">
        <f t="shared" si="18"/>
        <v>1</v>
      </c>
      <c r="AI5" s="87">
        <f t="shared" si="18"/>
        <v>100</v>
      </c>
      <c r="AJ5" s="87">
        <f t="shared" si="18"/>
        <v>0</v>
      </c>
      <c r="AK5" s="87">
        <f t="shared" si="18"/>
        <v>1</v>
      </c>
      <c r="AL5" s="87">
        <f t="shared" si="18"/>
        <v>50</v>
      </c>
      <c r="AM5" s="87">
        <f t="shared" si="18"/>
        <v>81</v>
      </c>
      <c r="AN5" s="87">
        <f t="shared" si="18"/>
        <v>0.67</v>
      </c>
      <c r="AO5" s="87">
        <f t="shared" si="18"/>
        <v>1</v>
      </c>
      <c r="AP5" s="87">
        <f t="shared" si="18"/>
        <v>1</v>
      </c>
      <c r="AQ5" s="87">
        <f t="shared" si="18"/>
        <v>0.5</v>
      </c>
      <c r="AR5" s="87">
        <f t="shared" si="18"/>
        <v>79.25</v>
      </c>
      <c r="AS5" s="87">
        <f t="shared" si="18"/>
        <v>0</v>
      </c>
      <c r="AT5" s="87">
        <f t="shared" si="18"/>
        <v>0</v>
      </c>
      <c r="AU5" s="87">
        <f t="shared" si="18"/>
        <v>1</v>
      </c>
      <c r="AV5" s="87">
        <f t="shared" si="18"/>
        <v>1</v>
      </c>
      <c r="AW5" s="87">
        <f t="shared" si="18"/>
        <v>1</v>
      </c>
      <c r="AX5" s="87">
        <f t="shared" si="18"/>
        <v>100</v>
      </c>
      <c r="AY5" s="87">
        <f t="shared" si="18"/>
        <v>1</v>
      </c>
      <c r="AZ5" s="87">
        <f t="shared" si="18"/>
        <v>100</v>
      </c>
      <c r="BA5" s="87">
        <f t="shared" si="18"/>
        <v>0.72</v>
      </c>
      <c r="BB5" s="87">
        <f t="shared" si="18"/>
        <v>72</v>
      </c>
      <c r="BC5" s="87">
        <f t="shared" si="18"/>
        <v>0.67</v>
      </c>
      <c r="BD5" s="87">
        <f t="shared" si="18"/>
        <v>0.75</v>
      </c>
      <c r="BE5" s="87">
        <f t="shared" si="18"/>
        <v>71</v>
      </c>
      <c r="BF5" s="87">
        <f t="shared" si="18"/>
        <v>77.583333333333343</v>
      </c>
      <c r="BG5" s="87">
        <f t="shared" si="18"/>
        <v>0</v>
      </c>
      <c r="BH5" s="87">
        <f t="shared" si="18"/>
        <v>0.82</v>
      </c>
      <c r="BI5" s="87">
        <f t="shared" si="18"/>
        <v>0.83</v>
      </c>
      <c r="BJ5" s="87">
        <f t="shared" si="18"/>
        <v>1</v>
      </c>
      <c r="BK5" s="87">
        <f t="shared" si="18"/>
        <v>66.25</v>
      </c>
    </row>
  </sheetData>
  <mergeCells count="47">
    <mergeCell ref="AN3:AQ3"/>
    <mergeCell ref="AU3:AW3"/>
    <mergeCell ref="BC3:BD3"/>
    <mergeCell ref="BG3:BJ3"/>
    <mergeCell ref="A5:L5"/>
    <mergeCell ref="BA2:BB2"/>
    <mergeCell ref="BC2:BE2"/>
    <mergeCell ref="BF2:BF3"/>
    <mergeCell ref="BG2:BK2"/>
    <mergeCell ref="P3:Q3"/>
    <mergeCell ref="S3:T3"/>
    <mergeCell ref="Y3:Z3"/>
    <mergeCell ref="AB3:AD3"/>
    <mergeCell ref="AF3:AH3"/>
    <mergeCell ref="AJ3:AK3"/>
    <mergeCell ref="BG1:BK1"/>
    <mergeCell ref="P2:R2"/>
    <mergeCell ref="S2:U2"/>
    <mergeCell ref="V2:W2"/>
    <mergeCell ref="X2:X3"/>
    <mergeCell ref="Y2:AA2"/>
    <mergeCell ref="AB2:AE2"/>
    <mergeCell ref="AF2:AI2"/>
    <mergeCell ref="AJ2:AL2"/>
    <mergeCell ref="AM2:AM3"/>
    <mergeCell ref="M1:M3"/>
    <mergeCell ref="N1:N3"/>
    <mergeCell ref="O1:O3"/>
    <mergeCell ref="P1:X1"/>
    <mergeCell ref="Y1:AM1"/>
    <mergeCell ref="AN1:BF1"/>
    <mergeCell ref="AN2:AR2"/>
    <mergeCell ref="AS2:AT2"/>
    <mergeCell ref="AU2:AX2"/>
    <mergeCell ref="AY2:AZ2"/>
    <mergeCell ref="G1:G3"/>
    <mergeCell ref="H1:H3"/>
    <mergeCell ref="I1:I3"/>
    <mergeCell ref="J1:J3"/>
    <mergeCell ref="K1:K3"/>
    <mergeCell ref="L1:L3"/>
    <mergeCell ref="A1:A3"/>
    <mergeCell ref="B1:B3"/>
    <mergeCell ref="C1:C3"/>
    <mergeCell ref="D1:D3"/>
    <mergeCell ref="E1:E3"/>
    <mergeCell ref="F1:F3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J25"/>
  <sheetViews>
    <sheetView topLeftCell="A4" workbookViewId="0">
      <selection activeCell="N25" sqref="N25:BJ25"/>
    </sheetView>
  </sheetViews>
  <sheetFormatPr defaultRowHeight="14.4" x14ac:dyDescent="0.3"/>
  <cols>
    <col min="1" max="1" width="34.5546875" bestFit="1" customWidth="1"/>
    <col min="2" max="2" width="18.6640625" bestFit="1" customWidth="1"/>
    <col min="3" max="3" width="14.77734375" bestFit="1" customWidth="1"/>
    <col min="4" max="4" width="35.5546875" bestFit="1" customWidth="1"/>
    <col min="5" max="5" width="10.109375" bestFit="1" customWidth="1"/>
    <col min="6" max="6" width="32" bestFit="1" customWidth="1"/>
    <col min="7" max="7" width="11.109375" bestFit="1" customWidth="1"/>
    <col min="8" max="8" width="18.6640625" bestFit="1" customWidth="1"/>
    <col min="9" max="9" width="19.109375" bestFit="1" customWidth="1"/>
    <col min="10" max="10" width="31.6640625" bestFit="1" customWidth="1"/>
    <col min="11" max="12" width="15" bestFit="1" customWidth="1"/>
    <col min="13" max="13" width="17" bestFit="1" customWidth="1"/>
    <col min="14" max="15" width="10.6640625" customWidth="1"/>
    <col min="16" max="17" width="5" customWidth="1"/>
    <col min="18" max="18" width="13.33203125" customWidth="1"/>
    <col min="19" max="20" width="5.33203125" customWidth="1"/>
    <col min="21" max="21" width="13.33203125" customWidth="1"/>
    <col min="22" max="22" width="5" customWidth="1"/>
    <col min="23" max="24" width="13.33203125" customWidth="1"/>
    <col min="25" max="26" width="5" customWidth="1"/>
    <col min="27" max="27" width="13.21875" customWidth="1"/>
    <col min="28" max="28" width="5" customWidth="1"/>
    <col min="29" max="29" width="6.5546875" customWidth="1"/>
    <col min="30" max="30" width="13.21875" customWidth="1"/>
    <col min="31" max="32" width="7.109375" customWidth="1"/>
    <col min="33" max="33" width="13.21875" customWidth="1"/>
    <col min="34" max="34" width="6.44140625" bestFit="1" customWidth="1"/>
    <col min="35" max="35" width="5" customWidth="1"/>
    <col min="36" max="36" width="13.21875" customWidth="1"/>
    <col min="37" max="37" width="6" customWidth="1"/>
    <col min="38" max="38" width="5" customWidth="1"/>
    <col min="39" max="39" width="13.21875" customWidth="1"/>
    <col min="40" max="40" width="12.109375" customWidth="1"/>
    <col min="41" max="41" width="6" customWidth="1"/>
    <col min="42" max="44" width="5" customWidth="1"/>
    <col min="45" max="45" width="13.88671875" customWidth="1"/>
    <col min="46" max="47" width="6" customWidth="1"/>
    <col min="48" max="49" width="5" customWidth="1"/>
    <col min="50" max="50" width="13.88671875" customWidth="1"/>
    <col min="51" max="52" width="5" customWidth="1"/>
    <col min="53" max="53" width="13.77734375" customWidth="1"/>
    <col min="54" max="55" width="6.88671875" customWidth="1"/>
    <col min="56" max="57" width="13.77734375" customWidth="1"/>
    <col min="58" max="61" width="5" customWidth="1"/>
    <col min="62" max="62" width="13.21875" customWidth="1"/>
  </cols>
  <sheetData>
    <row r="1" spans="1:62" s="81" customFormat="1" ht="14.4" customHeight="1" x14ac:dyDescent="0.3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4" t="s">
        <v>6</v>
      </c>
      <c r="H1" s="4" t="s">
        <v>7</v>
      </c>
      <c r="I1" s="4" t="s">
        <v>8</v>
      </c>
      <c r="J1" s="4" t="s">
        <v>281</v>
      </c>
      <c r="K1" s="4" t="s">
        <v>9</v>
      </c>
      <c r="L1" s="4" t="s">
        <v>10</v>
      </c>
      <c r="M1" s="4" t="s">
        <v>11</v>
      </c>
      <c r="N1" s="83" t="s">
        <v>282</v>
      </c>
      <c r="O1" s="4" t="s">
        <v>13</v>
      </c>
      <c r="P1" s="4" t="s">
        <v>283</v>
      </c>
      <c r="Q1" s="4"/>
      <c r="R1" s="4"/>
      <c r="S1" s="4"/>
      <c r="T1" s="4"/>
      <c r="U1" s="4"/>
      <c r="V1" s="4"/>
      <c r="W1" s="4"/>
      <c r="X1" s="4"/>
      <c r="Y1" s="4" t="s">
        <v>284</v>
      </c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 t="s">
        <v>285</v>
      </c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 t="s">
        <v>286</v>
      </c>
      <c r="BG1" s="4"/>
      <c r="BH1" s="4"/>
      <c r="BI1" s="4"/>
      <c r="BJ1" s="4"/>
    </row>
    <row r="2" spans="1:62" s="81" customFormat="1" ht="27.6" customHeight="1" x14ac:dyDescent="0.3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83"/>
      <c r="O2" s="4"/>
      <c r="P2" s="4" t="s">
        <v>287</v>
      </c>
      <c r="Q2" s="4"/>
      <c r="R2" s="4"/>
      <c r="S2" s="4" t="s">
        <v>288</v>
      </c>
      <c r="T2" s="4"/>
      <c r="U2" s="4"/>
      <c r="V2" s="4" t="s">
        <v>289</v>
      </c>
      <c r="W2" s="4"/>
      <c r="X2" s="5" t="s">
        <v>283</v>
      </c>
      <c r="Y2" s="4" t="s">
        <v>306</v>
      </c>
      <c r="Z2" s="4"/>
      <c r="AA2" s="4"/>
      <c r="AB2" s="4" t="s">
        <v>307</v>
      </c>
      <c r="AC2" s="4"/>
      <c r="AD2" s="4"/>
      <c r="AE2" s="4" t="s">
        <v>308</v>
      </c>
      <c r="AF2" s="4"/>
      <c r="AG2" s="4"/>
      <c r="AH2" s="4" t="s">
        <v>309</v>
      </c>
      <c r="AI2" s="4"/>
      <c r="AJ2" s="4"/>
      <c r="AK2" s="4" t="s">
        <v>310</v>
      </c>
      <c r="AL2" s="4"/>
      <c r="AM2" s="4"/>
      <c r="AN2" s="4" t="s">
        <v>23</v>
      </c>
      <c r="AO2" s="4" t="s">
        <v>294</v>
      </c>
      <c r="AP2" s="4"/>
      <c r="AQ2" s="4"/>
      <c r="AR2" s="4"/>
      <c r="AS2" s="4"/>
      <c r="AT2" s="4" t="s">
        <v>311</v>
      </c>
      <c r="AU2" s="4"/>
      <c r="AV2" s="4"/>
      <c r="AW2" s="4"/>
      <c r="AX2" s="4"/>
      <c r="AY2" s="4" t="s">
        <v>297</v>
      </c>
      <c r="AZ2" s="4"/>
      <c r="BA2" s="4"/>
      <c r="BB2" s="4" t="s">
        <v>298</v>
      </c>
      <c r="BC2" s="4"/>
      <c r="BD2" s="4"/>
      <c r="BE2" s="4" t="s">
        <v>23</v>
      </c>
      <c r="BF2" s="4" t="s">
        <v>116</v>
      </c>
      <c r="BG2" s="4"/>
      <c r="BH2" s="4"/>
      <c r="BI2" s="4"/>
      <c r="BJ2" s="4"/>
    </row>
    <row r="3" spans="1:62" s="81" customFormat="1" ht="41.4" x14ac:dyDescent="0.3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83"/>
      <c r="O3" s="4"/>
      <c r="P3" s="4" t="s">
        <v>22</v>
      </c>
      <c r="Q3" s="4"/>
      <c r="R3" s="5" t="s">
        <v>23</v>
      </c>
      <c r="S3" s="4" t="s">
        <v>22</v>
      </c>
      <c r="T3" s="4"/>
      <c r="U3" s="5" t="s">
        <v>23</v>
      </c>
      <c r="V3" s="5" t="s">
        <v>22</v>
      </c>
      <c r="W3" s="5" t="s">
        <v>23</v>
      </c>
      <c r="X3" s="5" t="s">
        <v>23</v>
      </c>
      <c r="Y3" s="4" t="s">
        <v>22</v>
      </c>
      <c r="Z3" s="4"/>
      <c r="AA3" s="5" t="s">
        <v>23</v>
      </c>
      <c r="AB3" s="4" t="s">
        <v>22</v>
      </c>
      <c r="AC3" s="4"/>
      <c r="AD3" s="5" t="s">
        <v>23</v>
      </c>
      <c r="AE3" s="4" t="s">
        <v>22</v>
      </c>
      <c r="AF3" s="4"/>
      <c r="AG3" s="5" t="s">
        <v>23</v>
      </c>
      <c r="AH3" s="4" t="s">
        <v>22</v>
      </c>
      <c r="AI3" s="4"/>
      <c r="AJ3" s="5" t="s">
        <v>23</v>
      </c>
      <c r="AK3" s="4" t="s">
        <v>22</v>
      </c>
      <c r="AL3" s="4"/>
      <c r="AM3" s="5" t="s">
        <v>23</v>
      </c>
      <c r="AN3" s="4"/>
      <c r="AO3" s="4" t="s">
        <v>22</v>
      </c>
      <c r="AP3" s="4"/>
      <c r="AQ3" s="4"/>
      <c r="AR3" s="4"/>
      <c r="AS3" s="5" t="s">
        <v>23</v>
      </c>
      <c r="AT3" s="4" t="s">
        <v>22</v>
      </c>
      <c r="AU3" s="4"/>
      <c r="AV3" s="4"/>
      <c r="AW3" s="4"/>
      <c r="AX3" s="5" t="s">
        <v>23</v>
      </c>
      <c r="AY3" s="4" t="s">
        <v>22</v>
      </c>
      <c r="AZ3" s="4"/>
      <c r="BA3" s="5" t="s">
        <v>23</v>
      </c>
      <c r="BB3" s="4" t="s">
        <v>22</v>
      </c>
      <c r="BC3" s="4"/>
      <c r="BD3" s="5" t="s">
        <v>23</v>
      </c>
      <c r="BE3" s="4"/>
      <c r="BF3" s="4" t="s">
        <v>22</v>
      </c>
      <c r="BG3" s="4"/>
      <c r="BH3" s="4"/>
      <c r="BI3" s="4"/>
      <c r="BJ3" s="5" t="s">
        <v>23</v>
      </c>
    </row>
    <row r="4" spans="1:62" s="82" customFormat="1" x14ac:dyDescent="0.3">
      <c r="A4" s="52" t="s">
        <v>312</v>
      </c>
      <c r="B4" s="52" t="s">
        <v>25</v>
      </c>
      <c r="C4" s="52" t="s">
        <v>26</v>
      </c>
      <c r="D4" s="52" t="s">
        <v>27</v>
      </c>
      <c r="E4" s="52" t="s">
        <v>300</v>
      </c>
      <c r="F4" s="52" t="s">
        <v>44</v>
      </c>
      <c r="G4" s="52" t="s">
        <v>313</v>
      </c>
      <c r="H4" s="52" t="s">
        <v>313</v>
      </c>
      <c r="I4" s="52" t="s">
        <v>32</v>
      </c>
      <c r="J4" s="52" t="s">
        <v>314</v>
      </c>
      <c r="K4" s="53">
        <v>45181.380462962959</v>
      </c>
      <c r="L4" s="53">
        <v>45181.496145833335</v>
      </c>
      <c r="M4" s="52" t="s">
        <v>315</v>
      </c>
      <c r="N4" s="10">
        <v>25.74</v>
      </c>
      <c r="O4" s="11">
        <f t="shared" ref="O4:O24" si="0">N4/31*100</f>
        <v>83.032258064516128</v>
      </c>
      <c r="P4" s="10">
        <v>0.6</v>
      </c>
      <c r="Q4" s="10">
        <v>0.6</v>
      </c>
      <c r="R4" s="11">
        <f t="shared" ref="R4:R24" si="1">AVERAGE(P4:Q4)*100</f>
        <v>60</v>
      </c>
      <c r="S4" s="10">
        <v>1</v>
      </c>
      <c r="T4" s="10">
        <v>1</v>
      </c>
      <c r="U4" s="11">
        <f t="shared" ref="U4:U24" si="2">AVERAGE(S4:T4)*100</f>
        <v>100</v>
      </c>
      <c r="V4" s="10">
        <v>1</v>
      </c>
      <c r="W4" s="11">
        <f t="shared" ref="W4:W24" si="3">V4*100</f>
        <v>100</v>
      </c>
      <c r="X4" s="11">
        <f t="shared" ref="X4:X24" si="4">AVERAGE(P4:Q4,S4:T4,V4)*100</f>
        <v>84.000000000000014</v>
      </c>
      <c r="Y4" s="10">
        <v>0.88</v>
      </c>
      <c r="Z4" s="10">
        <v>0.7</v>
      </c>
      <c r="AA4" s="11">
        <f t="shared" ref="AA4:AA24" si="5">AVERAGE(Y4:Z4)*100</f>
        <v>79</v>
      </c>
      <c r="AB4" s="10">
        <v>1</v>
      </c>
      <c r="AC4" s="10">
        <v>1</v>
      </c>
      <c r="AD4" s="11">
        <f t="shared" ref="AD4:AD24" si="6">AVERAGE(AB4:AC4)*100</f>
        <v>100</v>
      </c>
      <c r="AE4" s="10">
        <v>1</v>
      </c>
      <c r="AF4" s="10">
        <v>0.33</v>
      </c>
      <c r="AG4" s="11">
        <f t="shared" ref="AG4:AG24" si="7">AVERAGE(AE4:AF4)*100</f>
        <v>66.5</v>
      </c>
      <c r="AH4" s="10">
        <v>1</v>
      </c>
      <c r="AI4" s="10">
        <v>1</v>
      </c>
      <c r="AJ4" s="11">
        <f t="shared" ref="AJ4:AJ24" si="8">AVERAGE(AH4:AI4)*100</f>
        <v>100</v>
      </c>
      <c r="AK4" s="10">
        <v>1</v>
      </c>
      <c r="AL4" s="10">
        <v>0.8</v>
      </c>
      <c r="AM4" s="11">
        <f t="shared" ref="AM4:AM24" si="9">AVERAGE(AK4:AL4)*100</f>
        <v>90</v>
      </c>
      <c r="AN4" s="11">
        <f t="shared" ref="AN4:AN24" si="10">AVERAGE(Y4:Z4,AB4:AC4,AE4:AF4,AH4:AI4,AK4:AL4)*100</f>
        <v>87.100000000000009</v>
      </c>
      <c r="AO4" s="10">
        <v>0.75</v>
      </c>
      <c r="AP4" s="10">
        <v>1</v>
      </c>
      <c r="AQ4" s="10">
        <v>1</v>
      </c>
      <c r="AR4" s="10">
        <v>1</v>
      </c>
      <c r="AS4" s="11">
        <f t="shared" ref="AS4:AS24" si="11">AVERAGE(AO4:AR4)*100</f>
        <v>93.75</v>
      </c>
      <c r="AT4" s="10">
        <v>1</v>
      </c>
      <c r="AU4" s="10">
        <v>0.5</v>
      </c>
      <c r="AV4" s="10">
        <v>1</v>
      </c>
      <c r="AW4" s="10">
        <v>1</v>
      </c>
      <c r="AX4" s="11">
        <f t="shared" ref="AX4:AX24" si="12">AVERAGE(AT4:AW4)*100</f>
        <v>87.5</v>
      </c>
      <c r="AY4" s="10">
        <v>0.72</v>
      </c>
      <c r="AZ4" s="10">
        <v>0.94</v>
      </c>
      <c r="BA4" s="11">
        <f t="shared" ref="BA4:BA24" si="13">AVERAGE(AY4:AZ4)*100</f>
        <v>83</v>
      </c>
      <c r="BB4" s="10">
        <v>0.67</v>
      </c>
      <c r="BC4" s="10">
        <v>0.63</v>
      </c>
      <c r="BD4" s="11">
        <f t="shared" ref="BD4:BD24" si="14">AVERAGE(BB4:BC4)*100</f>
        <v>65</v>
      </c>
      <c r="BE4" s="11">
        <f t="shared" ref="BE4:BE24" si="15">AVERAGE(AO4:AR4,AT4:AW4,AY4:AZ4,BB4:BC4)*100</f>
        <v>85.083333333333343</v>
      </c>
      <c r="BF4" s="10">
        <v>1</v>
      </c>
      <c r="BG4" s="10">
        <v>0.5</v>
      </c>
      <c r="BH4" s="10">
        <v>0.5</v>
      </c>
      <c r="BI4" s="10">
        <v>0.63</v>
      </c>
      <c r="BJ4" s="11">
        <f t="shared" ref="BJ4:BJ24" si="16">AVERAGE(BF4:BI4)*100</f>
        <v>65.75</v>
      </c>
    </row>
    <row r="5" spans="1:62" s="82" customFormat="1" x14ac:dyDescent="0.3">
      <c r="A5" s="52" t="s">
        <v>316</v>
      </c>
      <c r="B5" s="52" t="s">
        <v>25</v>
      </c>
      <c r="C5" s="52" t="s">
        <v>26</v>
      </c>
      <c r="D5" s="52" t="s">
        <v>49</v>
      </c>
      <c r="E5" s="52" t="s">
        <v>300</v>
      </c>
      <c r="F5" s="52" t="s">
        <v>77</v>
      </c>
      <c r="G5" s="52" t="s">
        <v>78</v>
      </c>
      <c r="H5" s="52" t="s">
        <v>93</v>
      </c>
      <c r="I5" s="52" t="s">
        <v>32</v>
      </c>
      <c r="J5" s="52" t="s">
        <v>314</v>
      </c>
      <c r="K5" s="53">
        <v>45183.726331018515</v>
      </c>
      <c r="L5" s="53">
        <v>45183.828333333331</v>
      </c>
      <c r="M5" s="52" t="s">
        <v>317</v>
      </c>
      <c r="N5" s="10">
        <v>19.72</v>
      </c>
      <c r="O5" s="11">
        <f t="shared" si="0"/>
        <v>63.612903225806448</v>
      </c>
      <c r="P5" s="10">
        <v>0.6</v>
      </c>
      <c r="Q5" s="10">
        <v>0.4</v>
      </c>
      <c r="R5" s="11">
        <f t="shared" si="1"/>
        <v>50</v>
      </c>
      <c r="S5" s="10">
        <v>1</v>
      </c>
      <c r="T5" s="10">
        <v>0.75</v>
      </c>
      <c r="U5" s="11">
        <f t="shared" si="2"/>
        <v>87.5</v>
      </c>
      <c r="V5" s="10">
        <v>1</v>
      </c>
      <c r="W5" s="11">
        <f t="shared" si="3"/>
        <v>100</v>
      </c>
      <c r="X5" s="11">
        <f t="shared" si="4"/>
        <v>75</v>
      </c>
      <c r="Y5" s="10">
        <v>0.7</v>
      </c>
      <c r="Z5" s="10">
        <v>0.75</v>
      </c>
      <c r="AA5" s="11">
        <f t="shared" si="5"/>
        <v>72.5</v>
      </c>
      <c r="AB5" s="10">
        <v>1</v>
      </c>
      <c r="AC5" s="10">
        <v>0.7</v>
      </c>
      <c r="AD5" s="11">
        <f t="shared" si="6"/>
        <v>85</v>
      </c>
      <c r="AE5" s="10">
        <v>0.63</v>
      </c>
      <c r="AF5" s="10">
        <v>0.33</v>
      </c>
      <c r="AG5" s="11">
        <f t="shared" si="7"/>
        <v>48</v>
      </c>
      <c r="AH5" s="10">
        <v>0.5</v>
      </c>
      <c r="AI5" s="10">
        <v>0.2</v>
      </c>
      <c r="AJ5" s="11">
        <f t="shared" si="8"/>
        <v>35</v>
      </c>
      <c r="AK5" s="10">
        <v>0.75</v>
      </c>
      <c r="AL5" s="10">
        <v>1</v>
      </c>
      <c r="AM5" s="11">
        <f t="shared" si="9"/>
        <v>87.5</v>
      </c>
      <c r="AN5" s="11">
        <f t="shared" si="10"/>
        <v>65.600000000000009</v>
      </c>
      <c r="AO5" s="10">
        <v>0.6</v>
      </c>
      <c r="AP5" s="10">
        <v>0.8</v>
      </c>
      <c r="AQ5" s="10">
        <v>0.75</v>
      </c>
      <c r="AR5" s="10">
        <v>1</v>
      </c>
      <c r="AS5" s="11">
        <f t="shared" si="11"/>
        <v>78.75</v>
      </c>
      <c r="AT5" s="10">
        <v>0.25</v>
      </c>
      <c r="AU5" s="10">
        <v>0.5</v>
      </c>
      <c r="AV5" s="10">
        <v>1</v>
      </c>
      <c r="AW5" s="10">
        <v>0.33</v>
      </c>
      <c r="AX5" s="11">
        <f t="shared" si="12"/>
        <v>52</v>
      </c>
      <c r="AY5" s="10">
        <v>0.71</v>
      </c>
      <c r="AZ5" s="10">
        <v>0.39</v>
      </c>
      <c r="BA5" s="11">
        <f t="shared" si="13"/>
        <v>55.000000000000007</v>
      </c>
      <c r="BB5" s="10">
        <v>0</v>
      </c>
      <c r="BC5" s="10">
        <v>0.5</v>
      </c>
      <c r="BD5" s="11">
        <f t="shared" si="14"/>
        <v>25</v>
      </c>
      <c r="BE5" s="11">
        <f t="shared" si="15"/>
        <v>56.916666666666671</v>
      </c>
      <c r="BF5" s="10">
        <v>1</v>
      </c>
      <c r="BG5" s="10">
        <v>0.55000000000000004</v>
      </c>
      <c r="BH5" s="10">
        <v>0.33</v>
      </c>
      <c r="BI5" s="10">
        <v>0.7</v>
      </c>
      <c r="BJ5" s="11">
        <f t="shared" si="16"/>
        <v>64.5</v>
      </c>
    </row>
    <row r="6" spans="1:62" s="82" customFormat="1" x14ac:dyDescent="0.3">
      <c r="A6" s="52" t="s">
        <v>318</v>
      </c>
      <c r="B6" s="52" t="s">
        <v>25</v>
      </c>
      <c r="C6" s="52" t="s">
        <v>26</v>
      </c>
      <c r="D6" s="52" t="s">
        <v>38</v>
      </c>
      <c r="E6" s="52" t="s">
        <v>300</v>
      </c>
      <c r="F6" s="52" t="s">
        <v>77</v>
      </c>
      <c r="G6" s="52" t="s">
        <v>78</v>
      </c>
      <c r="H6" s="52" t="s">
        <v>319</v>
      </c>
      <c r="I6" s="52" t="s">
        <v>32</v>
      </c>
      <c r="J6" s="52" t="s">
        <v>314</v>
      </c>
      <c r="K6" s="53">
        <v>45181.546944444446</v>
      </c>
      <c r="L6" s="53">
        <v>45181.634456018517</v>
      </c>
      <c r="M6" s="52" t="s">
        <v>320</v>
      </c>
      <c r="N6" s="10">
        <v>23.04</v>
      </c>
      <c r="O6" s="11">
        <f t="shared" si="0"/>
        <v>74.322580645161281</v>
      </c>
      <c r="P6" s="10">
        <v>1</v>
      </c>
      <c r="Q6" s="10">
        <v>0.43</v>
      </c>
      <c r="R6" s="11">
        <f t="shared" si="1"/>
        <v>71.5</v>
      </c>
      <c r="S6" s="10">
        <v>1</v>
      </c>
      <c r="T6" s="10">
        <v>1</v>
      </c>
      <c r="U6" s="11">
        <f t="shared" si="2"/>
        <v>100</v>
      </c>
      <c r="V6" s="10">
        <v>1</v>
      </c>
      <c r="W6" s="11">
        <f t="shared" si="3"/>
        <v>100</v>
      </c>
      <c r="X6" s="11">
        <f t="shared" si="4"/>
        <v>88.6</v>
      </c>
      <c r="Y6" s="10">
        <v>0.8</v>
      </c>
      <c r="Z6" s="10">
        <v>1</v>
      </c>
      <c r="AA6" s="11">
        <f t="shared" si="5"/>
        <v>90</v>
      </c>
      <c r="AB6" s="10">
        <v>1</v>
      </c>
      <c r="AC6" s="10">
        <v>1</v>
      </c>
      <c r="AD6" s="11">
        <f t="shared" si="6"/>
        <v>100</v>
      </c>
      <c r="AE6" s="10">
        <v>0.5</v>
      </c>
      <c r="AF6" s="10">
        <v>1</v>
      </c>
      <c r="AG6" s="11">
        <f t="shared" si="7"/>
        <v>75</v>
      </c>
      <c r="AH6" s="10">
        <v>1</v>
      </c>
      <c r="AI6" s="10">
        <v>1</v>
      </c>
      <c r="AJ6" s="11">
        <f t="shared" si="8"/>
        <v>100</v>
      </c>
      <c r="AK6" s="10">
        <v>1</v>
      </c>
      <c r="AL6" s="10">
        <v>1</v>
      </c>
      <c r="AM6" s="11">
        <f t="shared" si="9"/>
        <v>100</v>
      </c>
      <c r="AN6" s="11">
        <f t="shared" si="10"/>
        <v>93</v>
      </c>
      <c r="AO6" s="10">
        <v>0.5</v>
      </c>
      <c r="AP6" s="10">
        <v>0.8</v>
      </c>
      <c r="AQ6" s="10">
        <v>0.5</v>
      </c>
      <c r="AR6" s="10">
        <v>0.75</v>
      </c>
      <c r="AS6" s="11">
        <f t="shared" si="11"/>
        <v>63.749999999999993</v>
      </c>
      <c r="AT6" s="10">
        <v>0</v>
      </c>
      <c r="AU6" s="10">
        <v>0.5</v>
      </c>
      <c r="AV6" s="10">
        <v>0.9</v>
      </c>
      <c r="AW6" s="10">
        <v>0.5</v>
      </c>
      <c r="AX6" s="11">
        <f t="shared" si="12"/>
        <v>47.5</v>
      </c>
      <c r="AY6" s="10">
        <v>0.94</v>
      </c>
      <c r="AZ6" s="10">
        <v>0.5</v>
      </c>
      <c r="BA6" s="11">
        <f t="shared" si="13"/>
        <v>72</v>
      </c>
      <c r="BB6" s="10">
        <v>0.5</v>
      </c>
      <c r="BC6" s="10">
        <v>1</v>
      </c>
      <c r="BD6" s="11">
        <f t="shared" si="14"/>
        <v>75</v>
      </c>
      <c r="BE6" s="11">
        <f t="shared" si="15"/>
        <v>61.583333333333321</v>
      </c>
      <c r="BF6" s="10">
        <v>0</v>
      </c>
      <c r="BG6" s="10">
        <v>0.86</v>
      </c>
      <c r="BH6" s="10">
        <v>0.73</v>
      </c>
      <c r="BI6" s="10">
        <v>0.33</v>
      </c>
      <c r="BJ6" s="11">
        <f t="shared" si="16"/>
        <v>48</v>
      </c>
    </row>
    <row r="7" spans="1:62" s="82" customFormat="1" x14ac:dyDescent="0.3">
      <c r="A7" s="52" t="s">
        <v>321</v>
      </c>
      <c r="B7" s="52" t="s">
        <v>25</v>
      </c>
      <c r="C7" s="52" t="s">
        <v>26</v>
      </c>
      <c r="D7" s="52" t="s">
        <v>150</v>
      </c>
      <c r="E7" s="52" t="s">
        <v>300</v>
      </c>
      <c r="F7" s="52" t="s">
        <v>77</v>
      </c>
      <c r="G7" s="52" t="s">
        <v>40</v>
      </c>
      <c r="H7" s="52" t="s">
        <v>322</v>
      </c>
      <c r="I7" s="52" t="s">
        <v>32</v>
      </c>
      <c r="J7" s="52" t="s">
        <v>314</v>
      </c>
      <c r="K7" s="53">
        <v>45179.943819444445</v>
      </c>
      <c r="L7" s="53">
        <v>45180.104317129626</v>
      </c>
      <c r="M7" s="52" t="s">
        <v>323</v>
      </c>
      <c r="N7" s="10">
        <v>19.98</v>
      </c>
      <c r="O7" s="11">
        <f t="shared" si="0"/>
        <v>64.451612903225808</v>
      </c>
      <c r="P7" s="10">
        <v>0.71</v>
      </c>
      <c r="Q7" s="10">
        <v>0.6</v>
      </c>
      <c r="R7" s="11">
        <f t="shared" si="1"/>
        <v>65.5</v>
      </c>
      <c r="S7" s="10">
        <v>1</v>
      </c>
      <c r="T7" s="10">
        <v>0.56999999999999995</v>
      </c>
      <c r="U7" s="11">
        <f t="shared" si="2"/>
        <v>78.499999999999986</v>
      </c>
      <c r="V7" s="10">
        <v>0</v>
      </c>
      <c r="W7" s="11">
        <f t="shared" si="3"/>
        <v>0</v>
      </c>
      <c r="X7" s="11">
        <f t="shared" si="4"/>
        <v>57.599999999999994</v>
      </c>
      <c r="Y7" s="10">
        <v>0.7</v>
      </c>
      <c r="Z7" s="10">
        <v>1</v>
      </c>
      <c r="AA7" s="11">
        <f t="shared" si="5"/>
        <v>85</v>
      </c>
      <c r="AB7" s="10">
        <v>0.7</v>
      </c>
      <c r="AC7" s="10">
        <v>0.93</v>
      </c>
      <c r="AD7" s="11">
        <f t="shared" si="6"/>
        <v>81.5</v>
      </c>
      <c r="AE7" s="10">
        <v>0.43</v>
      </c>
      <c r="AF7" s="10">
        <v>0.67</v>
      </c>
      <c r="AG7" s="11">
        <f t="shared" si="7"/>
        <v>55.000000000000007</v>
      </c>
      <c r="AH7" s="10">
        <v>1</v>
      </c>
      <c r="AI7" s="10">
        <v>0.75</v>
      </c>
      <c r="AJ7" s="11">
        <f t="shared" si="8"/>
        <v>87.5</v>
      </c>
      <c r="AK7" s="10">
        <v>1</v>
      </c>
      <c r="AL7" s="10">
        <v>0.75</v>
      </c>
      <c r="AM7" s="11">
        <f t="shared" si="9"/>
        <v>87.5</v>
      </c>
      <c r="AN7" s="11">
        <f t="shared" si="10"/>
        <v>79.3</v>
      </c>
      <c r="AO7" s="10">
        <v>1</v>
      </c>
      <c r="AP7" s="10">
        <v>0.5</v>
      </c>
      <c r="AQ7" s="10">
        <v>0.75</v>
      </c>
      <c r="AR7" s="10">
        <v>0</v>
      </c>
      <c r="AS7" s="11">
        <f t="shared" si="11"/>
        <v>56.25</v>
      </c>
      <c r="AT7" s="10">
        <v>1</v>
      </c>
      <c r="AU7" s="10">
        <v>0.25</v>
      </c>
      <c r="AV7" s="10">
        <v>0.5</v>
      </c>
      <c r="AW7" s="10">
        <v>0.25</v>
      </c>
      <c r="AX7" s="11">
        <f t="shared" si="12"/>
        <v>50</v>
      </c>
      <c r="AY7" s="10">
        <v>0.72</v>
      </c>
      <c r="AZ7" s="10">
        <v>0.82</v>
      </c>
      <c r="BA7" s="11">
        <f t="shared" si="13"/>
        <v>77</v>
      </c>
      <c r="BB7" s="10">
        <v>0.38</v>
      </c>
      <c r="BC7" s="10">
        <v>1</v>
      </c>
      <c r="BD7" s="11">
        <f t="shared" si="14"/>
        <v>69</v>
      </c>
      <c r="BE7" s="11">
        <f t="shared" si="15"/>
        <v>59.75</v>
      </c>
      <c r="BF7" s="10">
        <v>0.75</v>
      </c>
      <c r="BG7" s="10">
        <v>0.33</v>
      </c>
      <c r="BH7" s="10">
        <v>0</v>
      </c>
      <c r="BI7" s="10">
        <v>0.91</v>
      </c>
      <c r="BJ7" s="11">
        <f t="shared" si="16"/>
        <v>49.750000000000007</v>
      </c>
    </row>
    <row r="8" spans="1:62" s="82" customFormat="1" x14ac:dyDescent="0.3">
      <c r="A8" s="52" t="s">
        <v>324</v>
      </c>
      <c r="B8" s="52" t="s">
        <v>25</v>
      </c>
      <c r="C8" s="52" t="s">
        <v>26</v>
      </c>
      <c r="D8" s="52" t="s">
        <v>88</v>
      </c>
      <c r="E8" s="52" t="s">
        <v>300</v>
      </c>
      <c r="F8" s="56"/>
      <c r="G8" s="52" t="s">
        <v>325</v>
      </c>
      <c r="H8" s="52" t="s">
        <v>325</v>
      </c>
      <c r="I8" s="52" t="s">
        <v>32</v>
      </c>
      <c r="J8" s="52" t="s">
        <v>314</v>
      </c>
      <c r="K8" s="53">
        <v>45185.81050925926</v>
      </c>
      <c r="L8" s="53">
        <v>45185.994351851848</v>
      </c>
      <c r="M8" s="52" t="s">
        <v>326</v>
      </c>
      <c r="N8" s="10">
        <v>23.41</v>
      </c>
      <c r="O8" s="11">
        <f t="shared" si="0"/>
        <v>75.516129032258064</v>
      </c>
      <c r="P8" s="10">
        <v>1</v>
      </c>
      <c r="Q8" s="10">
        <v>1</v>
      </c>
      <c r="R8" s="11">
        <f t="shared" si="1"/>
        <v>100</v>
      </c>
      <c r="S8" s="10">
        <v>1</v>
      </c>
      <c r="T8" s="10">
        <v>0.4</v>
      </c>
      <c r="U8" s="11">
        <f t="shared" si="2"/>
        <v>70</v>
      </c>
      <c r="V8" s="10">
        <v>1</v>
      </c>
      <c r="W8" s="11">
        <f t="shared" si="3"/>
        <v>100</v>
      </c>
      <c r="X8" s="11">
        <f t="shared" si="4"/>
        <v>88.000000000000014</v>
      </c>
      <c r="Y8" s="10">
        <v>0.75</v>
      </c>
      <c r="Z8" s="10">
        <v>0.9</v>
      </c>
      <c r="AA8" s="11">
        <f t="shared" si="5"/>
        <v>82.5</v>
      </c>
      <c r="AB8" s="10">
        <v>1</v>
      </c>
      <c r="AC8" s="10">
        <v>1</v>
      </c>
      <c r="AD8" s="11">
        <f t="shared" si="6"/>
        <v>100</v>
      </c>
      <c r="AE8" s="10">
        <v>0.75</v>
      </c>
      <c r="AF8" s="10">
        <v>0.38</v>
      </c>
      <c r="AG8" s="11">
        <f t="shared" si="7"/>
        <v>56.499999999999993</v>
      </c>
      <c r="AH8" s="10">
        <v>0.88</v>
      </c>
      <c r="AI8" s="10">
        <v>1</v>
      </c>
      <c r="AJ8" s="11">
        <f t="shared" si="8"/>
        <v>94</v>
      </c>
      <c r="AK8" s="10">
        <v>1</v>
      </c>
      <c r="AL8" s="10">
        <v>0.6</v>
      </c>
      <c r="AM8" s="11">
        <f t="shared" si="9"/>
        <v>80</v>
      </c>
      <c r="AN8" s="11">
        <f t="shared" si="10"/>
        <v>82.6</v>
      </c>
      <c r="AO8" s="10">
        <v>0.63</v>
      </c>
      <c r="AP8" s="10">
        <v>1</v>
      </c>
      <c r="AQ8" s="10">
        <v>0.8</v>
      </c>
      <c r="AR8" s="10">
        <v>0.25</v>
      </c>
      <c r="AS8" s="11">
        <f t="shared" si="11"/>
        <v>67</v>
      </c>
      <c r="AT8" s="10">
        <v>0.25</v>
      </c>
      <c r="AU8" s="10">
        <v>0.5</v>
      </c>
      <c r="AV8" s="10">
        <v>0.25</v>
      </c>
      <c r="AW8" s="10">
        <v>1</v>
      </c>
      <c r="AX8" s="11">
        <f t="shared" si="12"/>
        <v>50</v>
      </c>
      <c r="AY8" s="10">
        <v>0.88</v>
      </c>
      <c r="AZ8" s="10">
        <v>0.89</v>
      </c>
      <c r="BA8" s="11">
        <f t="shared" si="13"/>
        <v>88.5</v>
      </c>
      <c r="BB8" s="10">
        <v>1</v>
      </c>
      <c r="BC8" s="10">
        <v>0.25</v>
      </c>
      <c r="BD8" s="11">
        <f t="shared" si="14"/>
        <v>62.5</v>
      </c>
      <c r="BE8" s="11">
        <f t="shared" si="15"/>
        <v>64.166666666666657</v>
      </c>
      <c r="BF8" s="10">
        <v>0.67</v>
      </c>
      <c r="BG8" s="10">
        <v>0.4</v>
      </c>
      <c r="BH8" s="10">
        <v>1</v>
      </c>
      <c r="BI8" s="10">
        <v>1</v>
      </c>
      <c r="BJ8" s="11">
        <f t="shared" si="16"/>
        <v>76.75</v>
      </c>
    </row>
    <row r="9" spans="1:62" s="82" customFormat="1" x14ac:dyDescent="0.3">
      <c r="A9" s="52" t="s">
        <v>327</v>
      </c>
      <c r="B9" s="52" t="s">
        <v>25</v>
      </c>
      <c r="C9" s="52" t="s">
        <v>26</v>
      </c>
      <c r="D9" s="52" t="s">
        <v>27</v>
      </c>
      <c r="E9" s="52" t="s">
        <v>300</v>
      </c>
      <c r="F9" s="52" t="s">
        <v>77</v>
      </c>
      <c r="G9" s="52" t="s">
        <v>328</v>
      </c>
      <c r="H9" s="52" t="s">
        <v>328</v>
      </c>
      <c r="I9" s="52" t="s">
        <v>32</v>
      </c>
      <c r="J9" s="52" t="s">
        <v>314</v>
      </c>
      <c r="K9" s="53">
        <v>45180.595347222225</v>
      </c>
      <c r="L9" s="53">
        <v>45180.714004629626</v>
      </c>
      <c r="M9" s="52" t="s">
        <v>329</v>
      </c>
      <c r="N9" s="10">
        <v>23.12</v>
      </c>
      <c r="O9" s="11">
        <f t="shared" si="0"/>
        <v>74.58064516129032</v>
      </c>
      <c r="P9" s="10">
        <v>1</v>
      </c>
      <c r="Q9" s="10">
        <v>0.56999999999999995</v>
      </c>
      <c r="R9" s="11">
        <f t="shared" si="1"/>
        <v>78.499999999999986</v>
      </c>
      <c r="S9" s="10">
        <v>1</v>
      </c>
      <c r="T9" s="10">
        <v>1</v>
      </c>
      <c r="U9" s="11">
        <f t="shared" si="2"/>
        <v>100</v>
      </c>
      <c r="V9" s="10">
        <v>1</v>
      </c>
      <c r="W9" s="11">
        <f t="shared" si="3"/>
        <v>100</v>
      </c>
      <c r="X9" s="11">
        <f t="shared" si="4"/>
        <v>91.4</v>
      </c>
      <c r="Y9" s="10">
        <v>0.88</v>
      </c>
      <c r="Z9" s="10">
        <v>1</v>
      </c>
      <c r="AA9" s="11">
        <f t="shared" si="5"/>
        <v>94</v>
      </c>
      <c r="AB9" s="10">
        <v>1</v>
      </c>
      <c r="AC9" s="10">
        <v>0.93</v>
      </c>
      <c r="AD9" s="11">
        <f t="shared" si="6"/>
        <v>96.500000000000014</v>
      </c>
      <c r="AE9" s="10">
        <v>0.14000000000000001</v>
      </c>
      <c r="AF9" s="10">
        <v>0.5</v>
      </c>
      <c r="AG9" s="11">
        <f t="shared" si="7"/>
        <v>32</v>
      </c>
      <c r="AH9" s="10">
        <v>0.33</v>
      </c>
      <c r="AI9" s="10">
        <v>0.38</v>
      </c>
      <c r="AJ9" s="11">
        <f t="shared" si="8"/>
        <v>35.5</v>
      </c>
      <c r="AK9" s="10">
        <v>1</v>
      </c>
      <c r="AL9" s="10">
        <v>1</v>
      </c>
      <c r="AM9" s="11">
        <f t="shared" si="9"/>
        <v>100</v>
      </c>
      <c r="AN9" s="11">
        <f t="shared" si="10"/>
        <v>71.599999999999994</v>
      </c>
      <c r="AO9" s="10">
        <v>1</v>
      </c>
      <c r="AP9" s="10">
        <v>1</v>
      </c>
      <c r="AQ9" s="10">
        <v>1</v>
      </c>
      <c r="AR9" s="10">
        <v>1</v>
      </c>
      <c r="AS9" s="11">
        <f t="shared" si="11"/>
        <v>100</v>
      </c>
      <c r="AT9" s="10">
        <v>0.67</v>
      </c>
      <c r="AU9" s="10">
        <v>0</v>
      </c>
      <c r="AV9" s="10">
        <v>0.75</v>
      </c>
      <c r="AW9" s="10">
        <v>0.8</v>
      </c>
      <c r="AX9" s="11">
        <f t="shared" si="12"/>
        <v>55.499999999999993</v>
      </c>
      <c r="AY9" s="10">
        <v>0.78</v>
      </c>
      <c r="AZ9" s="10">
        <v>0.78</v>
      </c>
      <c r="BA9" s="11">
        <f t="shared" si="13"/>
        <v>78</v>
      </c>
      <c r="BB9" s="10">
        <v>0.67</v>
      </c>
      <c r="BC9" s="10">
        <v>0.5</v>
      </c>
      <c r="BD9" s="11">
        <f t="shared" si="14"/>
        <v>58.5</v>
      </c>
      <c r="BE9" s="11">
        <f t="shared" si="15"/>
        <v>74.583333333333343</v>
      </c>
      <c r="BF9" s="10">
        <v>0.6</v>
      </c>
      <c r="BG9" s="10">
        <v>0.55000000000000004</v>
      </c>
      <c r="BH9" s="10">
        <v>0.64</v>
      </c>
      <c r="BI9" s="10">
        <v>0.67</v>
      </c>
      <c r="BJ9" s="11">
        <f t="shared" si="16"/>
        <v>61.5</v>
      </c>
    </row>
    <row r="10" spans="1:62" s="82" customFormat="1" x14ac:dyDescent="0.3">
      <c r="A10" s="52" t="s">
        <v>330</v>
      </c>
      <c r="B10" s="52" t="s">
        <v>25</v>
      </c>
      <c r="C10" s="52" t="s">
        <v>26</v>
      </c>
      <c r="D10" s="52" t="s">
        <v>43</v>
      </c>
      <c r="E10" s="52" t="s">
        <v>300</v>
      </c>
      <c r="F10" s="52" t="s">
        <v>77</v>
      </c>
      <c r="G10" s="52" t="s">
        <v>244</v>
      </c>
      <c r="H10" s="52" t="s">
        <v>199</v>
      </c>
      <c r="I10" s="52" t="s">
        <v>32</v>
      </c>
      <c r="J10" s="52" t="s">
        <v>314</v>
      </c>
      <c r="K10" s="53">
        <v>45177.781423611108</v>
      </c>
      <c r="L10" s="53">
        <v>45177.852916666663</v>
      </c>
      <c r="M10" s="52" t="s">
        <v>331</v>
      </c>
      <c r="N10" s="10">
        <v>24.56</v>
      </c>
      <c r="O10" s="11">
        <f t="shared" si="0"/>
        <v>79.225806451612897</v>
      </c>
      <c r="P10" s="10">
        <v>1</v>
      </c>
      <c r="Q10" s="10">
        <v>0.6</v>
      </c>
      <c r="R10" s="11">
        <f t="shared" si="1"/>
        <v>80</v>
      </c>
      <c r="S10" s="10">
        <v>1</v>
      </c>
      <c r="T10" s="10">
        <v>1</v>
      </c>
      <c r="U10" s="11">
        <f t="shared" si="2"/>
        <v>100</v>
      </c>
      <c r="V10" s="10">
        <v>1</v>
      </c>
      <c r="W10" s="11">
        <f t="shared" si="3"/>
        <v>100</v>
      </c>
      <c r="X10" s="11">
        <f t="shared" si="4"/>
        <v>92</v>
      </c>
      <c r="Y10" s="10">
        <v>1</v>
      </c>
      <c r="Z10" s="10">
        <v>1</v>
      </c>
      <c r="AA10" s="11">
        <f t="shared" si="5"/>
        <v>100</v>
      </c>
      <c r="AB10" s="10">
        <v>1</v>
      </c>
      <c r="AC10" s="10">
        <v>1</v>
      </c>
      <c r="AD10" s="11">
        <f t="shared" si="6"/>
        <v>100</v>
      </c>
      <c r="AE10" s="10">
        <v>0.67</v>
      </c>
      <c r="AF10" s="10">
        <v>0.25</v>
      </c>
      <c r="AG10" s="11">
        <f t="shared" si="7"/>
        <v>46</v>
      </c>
      <c r="AH10" s="10">
        <v>0.75</v>
      </c>
      <c r="AI10" s="10">
        <v>1</v>
      </c>
      <c r="AJ10" s="11">
        <f t="shared" si="8"/>
        <v>87.5</v>
      </c>
      <c r="AK10" s="10">
        <v>1</v>
      </c>
      <c r="AL10" s="10">
        <v>1</v>
      </c>
      <c r="AM10" s="11">
        <f t="shared" si="9"/>
        <v>100</v>
      </c>
      <c r="AN10" s="11">
        <f t="shared" si="10"/>
        <v>86.7</v>
      </c>
      <c r="AO10" s="10">
        <v>1</v>
      </c>
      <c r="AP10" s="10">
        <v>0.5</v>
      </c>
      <c r="AQ10" s="10">
        <v>1</v>
      </c>
      <c r="AR10" s="10">
        <v>1</v>
      </c>
      <c r="AS10" s="11">
        <f t="shared" si="11"/>
        <v>87.5</v>
      </c>
      <c r="AT10" s="10">
        <v>0.8</v>
      </c>
      <c r="AU10" s="10">
        <v>1</v>
      </c>
      <c r="AV10" s="10">
        <v>0.25</v>
      </c>
      <c r="AW10" s="10">
        <v>0.33</v>
      </c>
      <c r="AX10" s="11">
        <f t="shared" si="12"/>
        <v>59.5</v>
      </c>
      <c r="AY10" s="10">
        <v>0.61</v>
      </c>
      <c r="AZ10" s="10">
        <v>0.67</v>
      </c>
      <c r="BA10" s="11">
        <f t="shared" si="13"/>
        <v>64</v>
      </c>
      <c r="BB10" s="10">
        <v>1</v>
      </c>
      <c r="BC10" s="10">
        <v>1</v>
      </c>
      <c r="BD10" s="11">
        <f t="shared" si="14"/>
        <v>100</v>
      </c>
      <c r="BE10" s="11">
        <f t="shared" si="15"/>
        <v>76.333333333333329</v>
      </c>
      <c r="BF10" s="10">
        <v>0.57999999999999996</v>
      </c>
      <c r="BG10" s="10">
        <v>0.73</v>
      </c>
      <c r="BH10" s="10">
        <v>0.4</v>
      </c>
      <c r="BI10" s="10">
        <v>0.42</v>
      </c>
      <c r="BJ10" s="11">
        <f t="shared" si="16"/>
        <v>53.25</v>
      </c>
    </row>
    <row r="11" spans="1:62" s="82" customFormat="1" x14ac:dyDescent="0.3">
      <c r="A11" s="52" t="s">
        <v>332</v>
      </c>
      <c r="B11" s="52" t="s">
        <v>25</v>
      </c>
      <c r="C11" s="52" t="s">
        <v>26</v>
      </c>
      <c r="D11" s="52" t="s">
        <v>150</v>
      </c>
      <c r="E11" s="52" t="s">
        <v>300</v>
      </c>
      <c r="F11" s="52" t="s">
        <v>29</v>
      </c>
      <c r="G11" s="56"/>
      <c r="H11" s="56"/>
      <c r="I11" s="52" t="s">
        <v>32</v>
      </c>
      <c r="J11" s="52" t="s">
        <v>314</v>
      </c>
      <c r="K11" s="53">
        <v>45183.514999999999</v>
      </c>
      <c r="L11" s="53">
        <v>45183.592835648145</v>
      </c>
      <c r="M11" s="52" t="s">
        <v>41</v>
      </c>
      <c r="N11" s="10">
        <v>22.61</v>
      </c>
      <c r="O11" s="11">
        <f t="shared" si="0"/>
        <v>72.935483870967744</v>
      </c>
      <c r="P11" s="10">
        <v>1</v>
      </c>
      <c r="Q11" s="10">
        <v>0.4</v>
      </c>
      <c r="R11" s="11">
        <f t="shared" si="1"/>
        <v>70</v>
      </c>
      <c r="S11" s="10">
        <v>1</v>
      </c>
      <c r="T11" s="10">
        <v>1</v>
      </c>
      <c r="U11" s="11">
        <f t="shared" si="2"/>
        <v>100</v>
      </c>
      <c r="V11" s="10">
        <v>1</v>
      </c>
      <c r="W11" s="11">
        <f t="shared" si="3"/>
        <v>100</v>
      </c>
      <c r="X11" s="11">
        <f t="shared" si="4"/>
        <v>88.000000000000014</v>
      </c>
      <c r="Y11" s="10">
        <v>1</v>
      </c>
      <c r="Z11" s="10">
        <v>0.9</v>
      </c>
      <c r="AA11" s="11">
        <f t="shared" si="5"/>
        <v>95</v>
      </c>
      <c r="AB11" s="10">
        <v>0.87</v>
      </c>
      <c r="AC11" s="10">
        <v>1</v>
      </c>
      <c r="AD11" s="11">
        <f t="shared" si="6"/>
        <v>93.5</v>
      </c>
      <c r="AE11" s="10">
        <v>0.13</v>
      </c>
      <c r="AF11" s="10">
        <v>0.28999999999999998</v>
      </c>
      <c r="AG11" s="11">
        <f t="shared" si="7"/>
        <v>21</v>
      </c>
      <c r="AH11" s="10">
        <v>1</v>
      </c>
      <c r="AI11" s="10">
        <v>0.33</v>
      </c>
      <c r="AJ11" s="11">
        <f t="shared" si="8"/>
        <v>66.5</v>
      </c>
      <c r="AK11" s="10">
        <v>1</v>
      </c>
      <c r="AL11" s="10">
        <v>1</v>
      </c>
      <c r="AM11" s="11">
        <f t="shared" si="9"/>
        <v>100</v>
      </c>
      <c r="AN11" s="11">
        <f t="shared" si="10"/>
        <v>75.2</v>
      </c>
      <c r="AO11" s="10">
        <v>0.33</v>
      </c>
      <c r="AP11" s="10">
        <v>1</v>
      </c>
      <c r="AQ11" s="10">
        <v>1</v>
      </c>
      <c r="AR11" s="10">
        <v>1</v>
      </c>
      <c r="AS11" s="11">
        <f t="shared" si="11"/>
        <v>83.25</v>
      </c>
      <c r="AT11" s="10">
        <v>0.33</v>
      </c>
      <c r="AU11" s="10">
        <v>0.5</v>
      </c>
      <c r="AV11" s="10">
        <v>0.5</v>
      </c>
      <c r="AW11" s="10">
        <v>1</v>
      </c>
      <c r="AX11" s="11">
        <f t="shared" si="12"/>
        <v>58.25</v>
      </c>
      <c r="AY11" s="10">
        <v>0.61</v>
      </c>
      <c r="AZ11" s="10">
        <v>1</v>
      </c>
      <c r="BA11" s="11">
        <f t="shared" si="13"/>
        <v>80.5</v>
      </c>
      <c r="BB11" s="10">
        <v>1</v>
      </c>
      <c r="BC11" s="10">
        <v>0</v>
      </c>
      <c r="BD11" s="11">
        <f t="shared" si="14"/>
        <v>50</v>
      </c>
      <c r="BE11" s="11">
        <f t="shared" si="15"/>
        <v>68.916666666666657</v>
      </c>
      <c r="BF11" s="10">
        <v>0.5</v>
      </c>
      <c r="BG11" s="10">
        <v>0.67</v>
      </c>
      <c r="BH11" s="10">
        <v>0.5</v>
      </c>
      <c r="BI11" s="10">
        <v>0.75</v>
      </c>
      <c r="BJ11" s="11">
        <f t="shared" si="16"/>
        <v>60.5</v>
      </c>
    </row>
    <row r="12" spans="1:62" s="82" customFormat="1" x14ac:dyDescent="0.3">
      <c r="A12" s="52" t="s">
        <v>333</v>
      </c>
      <c r="B12" s="52" t="s">
        <v>25</v>
      </c>
      <c r="C12" s="52" t="s">
        <v>26</v>
      </c>
      <c r="D12" s="52" t="s">
        <v>150</v>
      </c>
      <c r="E12" s="52" t="s">
        <v>300</v>
      </c>
      <c r="F12" s="52" t="s">
        <v>77</v>
      </c>
      <c r="G12" s="52" t="s">
        <v>106</v>
      </c>
      <c r="H12" s="52" t="s">
        <v>106</v>
      </c>
      <c r="I12" s="52" t="s">
        <v>32</v>
      </c>
      <c r="J12" s="52" t="s">
        <v>314</v>
      </c>
      <c r="K12" s="53">
        <v>45178.526493055557</v>
      </c>
      <c r="L12" s="53">
        <v>45178.846585648149</v>
      </c>
      <c r="M12" s="52" t="s">
        <v>334</v>
      </c>
      <c r="N12" s="10">
        <v>21.17</v>
      </c>
      <c r="O12" s="11">
        <f t="shared" si="0"/>
        <v>68.290322580645167</v>
      </c>
      <c r="P12" s="10">
        <v>0.71</v>
      </c>
      <c r="Q12" s="10">
        <v>0.71</v>
      </c>
      <c r="R12" s="11">
        <f t="shared" si="1"/>
        <v>71</v>
      </c>
      <c r="S12" s="10">
        <v>0.6</v>
      </c>
      <c r="T12" s="10">
        <v>0.5</v>
      </c>
      <c r="U12" s="11">
        <f t="shared" si="2"/>
        <v>55.000000000000007</v>
      </c>
      <c r="V12" s="10">
        <v>1</v>
      </c>
      <c r="W12" s="11">
        <f t="shared" si="3"/>
        <v>100</v>
      </c>
      <c r="X12" s="11">
        <f t="shared" si="4"/>
        <v>70.399999999999991</v>
      </c>
      <c r="Y12" s="10">
        <v>1</v>
      </c>
      <c r="Z12" s="10">
        <v>0.7</v>
      </c>
      <c r="AA12" s="11">
        <f t="shared" si="5"/>
        <v>85</v>
      </c>
      <c r="AB12" s="10">
        <v>1</v>
      </c>
      <c r="AC12" s="10">
        <v>0.8</v>
      </c>
      <c r="AD12" s="11">
        <f t="shared" si="6"/>
        <v>90</v>
      </c>
      <c r="AE12" s="10">
        <v>0.67</v>
      </c>
      <c r="AF12" s="10">
        <v>0.25</v>
      </c>
      <c r="AG12" s="11">
        <f t="shared" si="7"/>
        <v>46</v>
      </c>
      <c r="AH12" s="10">
        <v>1</v>
      </c>
      <c r="AI12" s="10">
        <v>0</v>
      </c>
      <c r="AJ12" s="11">
        <f t="shared" si="8"/>
        <v>50</v>
      </c>
      <c r="AK12" s="10">
        <v>1</v>
      </c>
      <c r="AL12" s="10">
        <v>1</v>
      </c>
      <c r="AM12" s="11">
        <f t="shared" si="9"/>
        <v>100</v>
      </c>
      <c r="AN12" s="11">
        <f t="shared" si="10"/>
        <v>74.2</v>
      </c>
      <c r="AO12" s="10">
        <v>1</v>
      </c>
      <c r="AP12" s="10">
        <v>0.5</v>
      </c>
      <c r="AQ12" s="10">
        <v>1</v>
      </c>
      <c r="AR12" s="10">
        <v>0.5</v>
      </c>
      <c r="AS12" s="11">
        <f t="shared" si="11"/>
        <v>75</v>
      </c>
      <c r="AT12" s="10">
        <v>0.25</v>
      </c>
      <c r="AU12" s="10">
        <v>0.33</v>
      </c>
      <c r="AV12" s="10">
        <v>1</v>
      </c>
      <c r="AW12" s="10">
        <v>0.5</v>
      </c>
      <c r="AX12" s="11">
        <f t="shared" si="12"/>
        <v>52</v>
      </c>
      <c r="AY12" s="10">
        <v>0.76</v>
      </c>
      <c r="AZ12" s="10">
        <v>1</v>
      </c>
      <c r="BA12" s="11">
        <f t="shared" si="13"/>
        <v>88</v>
      </c>
      <c r="BB12" s="10">
        <v>0.38</v>
      </c>
      <c r="BC12" s="10">
        <v>0</v>
      </c>
      <c r="BD12" s="11">
        <f t="shared" si="14"/>
        <v>19</v>
      </c>
      <c r="BE12" s="11">
        <f t="shared" si="15"/>
        <v>60.166666666666671</v>
      </c>
      <c r="BF12" s="10">
        <v>0.5</v>
      </c>
      <c r="BG12" s="10">
        <v>0.83</v>
      </c>
      <c r="BH12" s="10">
        <v>0.75</v>
      </c>
      <c r="BI12" s="10">
        <v>0.92</v>
      </c>
      <c r="BJ12" s="11">
        <f t="shared" si="16"/>
        <v>75</v>
      </c>
    </row>
    <row r="13" spans="1:62" s="82" customFormat="1" x14ac:dyDescent="0.3">
      <c r="A13" s="52" t="s">
        <v>335</v>
      </c>
      <c r="B13" s="52" t="s">
        <v>25</v>
      </c>
      <c r="C13" s="52" t="s">
        <v>26</v>
      </c>
      <c r="D13" s="52" t="s">
        <v>150</v>
      </c>
      <c r="E13" s="52" t="s">
        <v>300</v>
      </c>
      <c r="F13" s="52" t="s">
        <v>44</v>
      </c>
      <c r="G13" s="52" t="s">
        <v>336</v>
      </c>
      <c r="H13" s="52" t="s">
        <v>336</v>
      </c>
      <c r="I13" s="52" t="s">
        <v>32</v>
      </c>
      <c r="J13" s="52" t="s">
        <v>314</v>
      </c>
      <c r="K13" s="53">
        <v>45183.871874999997</v>
      </c>
      <c r="L13" s="53">
        <v>45184.005694444444</v>
      </c>
      <c r="M13" s="52" t="s">
        <v>337</v>
      </c>
      <c r="N13" s="10">
        <v>26.32</v>
      </c>
      <c r="O13" s="11">
        <f t="shared" si="0"/>
        <v>84.903225806451616</v>
      </c>
      <c r="P13" s="10">
        <v>0.67</v>
      </c>
      <c r="Q13" s="10">
        <v>1</v>
      </c>
      <c r="R13" s="11">
        <f t="shared" si="1"/>
        <v>83.5</v>
      </c>
      <c r="S13" s="10">
        <v>1</v>
      </c>
      <c r="T13" s="10">
        <v>1</v>
      </c>
      <c r="U13" s="11">
        <f t="shared" si="2"/>
        <v>100</v>
      </c>
      <c r="V13" s="10">
        <v>1</v>
      </c>
      <c r="W13" s="11">
        <f t="shared" si="3"/>
        <v>100</v>
      </c>
      <c r="X13" s="11">
        <f t="shared" si="4"/>
        <v>93.399999999999991</v>
      </c>
      <c r="Y13" s="10">
        <v>0.88</v>
      </c>
      <c r="Z13" s="10">
        <v>1</v>
      </c>
      <c r="AA13" s="11">
        <f t="shared" si="5"/>
        <v>94</v>
      </c>
      <c r="AB13" s="10">
        <v>0.8</v>
      </c>
      <c r="AC13" s="10">
        <v>1</v>
      </c>
      <c r="AD13" s="11">
        <f t="shared" si="6"/>
        <v>90</v>
      </c>
      <c r="AE13" s="10">
        <v>0.67</v>
      </c>
      <c r="AF13" s="10">
        <v>1</v>
      </c>
      <c r="AG13" s="11">
        <f t="shared" si="7"/>
        <v>83.5</v>
      </c>
      <c r="AH13" s="10">
        <v>1</v>
      </c>
      <c r="AI13" s="10">
        <v>1</v>
      </c>
      <c r="AJ13" s="11">
        <f t="shared" si="8"/>
        <v>100</v>
      </c>
      <c r="AK13" s="10">
        <v>1</v>
      </c>
      <c r="AL13" s="10">
        <v>1</v>
      </c>
      <c r="AM13" s="11">
        <f t="shared" si="9"/>
        <v>100</v>
      </c>
      <c r="AN13" s="11">
        <f t="shared" si="10"/>
        <v>93.5</v>
      </c>
      <c r="AO13" s="10">
        <v>1</v>
      </c>
      <c r="AP13" s="10">
        <v>0.5</v>
      </c>
      <c r="AQ13" s="10">
        <v>0.8</v>
      </c>
      <c r="AR13" s="10">
        <v>1</v>
      </c>
      <c r="AS13" s="11">
        <f t="shared" si="11"/>
        <v>82.5</v>
      </c>
      <c r="AT13" s="10">
        <v>0.5</v>
      </c>
      <c r="AU13" s="10">
        <v>0.33</v>
      </c>
      <c r="AV13" s="10">
        <v>0</v>
      </c>
      <c r="AW13" s="10">
        <v>1</v>
      </c>
      <c r="AX13" s="11">
        <f t="shared" si="12"/>
        <v>45.75</v>
      </c>
      <c r="AY13" s="10">
        <v>1</v>
      </c>
      <c r="AZ13" s="10">
        <v>0.76</v>
      </c>
      <c r="BA13" s="11">
        <f t="shared" si="13"/>
        <v>88</v>
      </c>
      <c r="BB13" s="10">
        <v>1</v>
      </c>
      <c r="BC13" s="10">
        <v>1</v>
      </c>
      <c r="BD13" s="11">
        <f t="shared" si="14"/>
        <v>100</v>
      </c>
      <c r="BE13" s="11">
        <f t="shared" si="15"/>
        <v>74.083333333333329</v>
      </c>
      <c r="BF13" s="10">
        <v>1</v>
      </c>
      <c r="BG13" s="10">
        <v>0.75</v>
      </c>
      <c r="BH13" s="10">
        <v>1</v>
      </c>
      <c r="BI13" s="10">
        <v>0.67</v>
      </c>
      <c r="BJ13" s="11">
        <f t="shared" si="16"/>
        <v>85.5</v>
      </c>
    </row>
    <row r="14" spans="1:62" s="82" customFormat="1" x14ac:dyDescent="0.3">
      <c r="A14" s="52" t="s">
        <v>338</v>
      </c>
      <c r="B14" s="52" t="s">
        <v>25</v>
      </c>
      <c r="C14" s="52" t="s">
        <v>26</v>
      </c>
      <c r="D14" s="52" t="s">
        <v>150</v>
      </c>
      <c r="E14" s="52" t="s">
        <v>300</v>
      </c>
      <c r="F14" s="52" t="s">
        <v>44</v>
      </c>
      <c r="G14" s="52" t="s">
        <v>339</v>
      </c>
      <c r="H14" s="52" t="s">
        <v>339</v>
      </c>
      <c r="I14" s="52" t="s">
        <v>32</v>
      </c>
      <c r="J14" s="52" t="s">
        <v>314</v>
      </c>
      <c r="K14" s="53">
        <v>45185.911400462966</v>
      </c>
      <c r="L14" s="53">
        <v>45185.990740740737</v>
      </c>
      <c r="M14" s="52" t="s">
        <v>340</v>
      </c>
      <c r="N14" s="10">
        <v>25.27</v>
      </c>
      <c r="O14" s="11">
        <f t="shared" si="0"/>
        <v>81.516129032258064</v>
      </c>
      <c r="P14" s="10">
        <v>1</v>
      </c>
      <c r="Q14" s="10">
        <v>0.6</v>
      </c>
      <c r="R14" s="11">
        <f t="shared" si="1"/>
        <v>80</v>
      </c>
      <c r="S14" s="10">
        <v>1</v>
      </c>
      <c r="T14" s="10">
        <v>1</v>
      </c>
      <c r="U14" s="11">
        <f t="shared" si="2"/>
        <v>100</v>
      </c>
      <c r="V14" s="10">
        <v>1</v>
      </c>
      <c r="W14" s="11">
        <f t="shared" si="3"/>
        <v>100</v>
      </c>
      <c r="X14" s="11">
        <f t="shared" si="4"/>
        <v>92</v>
      </c>
      <c r="Y14" s="10">
        <v>0.9</v>
      </c>
      <c r="Z14" s="10">
        <v>0.8</v>
      </c>
      <c r="AA14" s="11">
        <f t="shared" si="5"/>
        <v>85.000000000000014</v>
      </c>
      <c r="AB14" s="10">
        <v>1</v>
      </c>
      <c r="AC14" s="10">
        <v>1</v>
      </c>
      <c r="AD14" s="11">
        <f t="shared" si="6"/>
        <v>100</v>
      </c>
      <c r="AE14" s="10">
        <v>0.28999999999999998</v>
      </c>
      <c r="AF14" s="10">
        <v>0.67</v>
      </c>
      <c r="AG14" s="11">
        <f t="shared" si="7"/>
        <v>48</v>
      </c>
      <c r="AH14" s="10">
        <v>1</v>
      </c>
      <c r="AI14" s="10">
        <v>1</v>
      </c>
      <c r="AJ14" s="11">
        <f t="shared" si="8"/>
        <v>100</v>
      </c>
      <c r="AK14" s="10">
        <v>1</v>
      </c>
      <c r="AL14" s="10">
        <v>1</v>
      </c>
      <c r="AM14" s="11">
        <f t="shared" si="9"/>
        <v>100</v>
      </c>
      <c r="AN14" s="11">
        <f t="shared" si="10"/>
        <v>86.6</v>
      </c>
      <c r="AO14" s="10">
        <v>0.8</v>
      </c>
      <c r="AP14" s="10">
        <v>0.75</v>
      </c>
      <c r="AQ14" s="10">
        <v>0.5</v>
      </c>
      <c r="AR14" s="10">
        <v>1</v>
      </c>
      <c r="AS14" s="11">
        <f t="shared" si="11"/>
        <v>76.25</v>
      </c>
      <c r="AT14" s="10">
        <v>0.25</v>
      </c>
      <c r="AU14" s="10">
        <v>0.33</v>
      </c>
      <c r="AV14" s="10">
        <v>1</v>
      </c>
      <c r="AW14" s="10">
        <v>1</v>
      </c>
      <c r="AX14" s="11">
        <f t="shared" si="12"/>
        <v>64.5</v>
      </c>
      <c r="AY14" s="10">
        <v>0.67</v>
      </c>
      <c r="AZ14" s="10">
        <v>0.72</v>
      </c>
      <c r="BA14" s="11">
        <f t="shared" si="13"/>
        <v>69.5</v>
      </c>
      <c r="BB14" s="10">
        <v>1</v>
      </c>
      <c r="BC14" s="10">
        <v>1</v>
      </c>
      <c r="BD14" s="11">
        <f t="shared" si="14"/>
        <v>100</v>
      </c>
      <c r="BE14" s="11">
        <f t="shared" si="15"/>
        <v>75.166666666666657</v>
      </c>
      <c r="BF14" s="10">
        <v>1</v>
      </c>
      <c r="BG14" s="10">
        <v>1</v>
      </c>
      <c r="BH14" s="10">
        <v>0.5</v>
      </c>
      <c r="BI14" s="10">
        <v>0.5</v>
      </c>
      <c r="BJ14" s="11">
        <f t="shared" si="16"/>
        <v>75</v>
      </c>
    </row>
    <row r="15" spans="1:62" s="82" customFormat="1" x14ac:dyDescent="0.3">
      <c r="A15" s="52" t="s">
        <v>341</v>
      </c>
      <c r="B15" s="52" t="s">
        <v>25</v>
      </c>
      <c r="C15" s="52" t="s">
        <v>26</v>
      </c>
      <c r="D15" s="52" t="s">
        <v>342</v>
      </c>
      <c r="E15" s="52" t="s">
        <v>300</v>
      </c>
      <c r="F15" s="52" t="s">
        <v>77</v>
      </c>
      <c r="G15" s="52" t="s">
        <v>343</v>
      </c>
      <c r="H15" s="52" t="s">
        <v>343</v>
      </c>
      <c r="I15" s="52" t="s">
        <v>32</v>
      </c>
      <c r="J15" s="52" t="s">
        <v>314</v>
      </c>
      <c r="K15" s="53">
        <v>45180.677523148152</v>
      </c>
      <c r="L15" s="53">
        <v>45181.42628472222</v>
      </c>
      <c r="M15" s="52" t="s">
        <v>344</v>
      </c>
      <c r="N15" s="10">
        <v>18.11</v>
      </c>
      <c r="O15" s="11">
        <f t="shared" si="0"/>
        <v>58.41935483870968</v>
      </c>
      <c r="P15" s="10">
        <v>0.36</v>
      </c>
      <c r="Q15" s="10">
        <v>1</v>
      </c>
      <c r="R15" s="11">
        <f t="shared" si="1"/>
        <v>68</v>
      </c>
      <c r="S15" s="10">
        <v>1</v>
      </c>
      <c r="T15" s="10">
        <v>0.64</v>
      </c>
      <c r="U15" s="11">
        <f t="shared" si="2"/>
        <v>82</v>
      </c>
      <c r="V15" s="10">
        <v>1</v>
      </c>
      <c r="W15" s="11">
        <f t="shared" si="3"/>
        <v>100</v>
      </c>
      <c r="X15" s="11">
        <f t="shared" si="4"/>
        <v>80</v>
      </c>
      <c r="Y15" s="10">
        <v>0.5</v>
      </c>
      <c r="Z15" s="10">
        <v>0.8</v>
      </c>
      <c r="AA15" s="11">
        <f t="shared" si="5"/>
        <v>65</v>
      </c>
      <c r="AB15" s="10">
        <v>0.4</v>
      </c>
      <c r="AC15" s="10">
        <v>0.8</v>
      </c>
      <c r="AD15" s="11">
        <f t="shared" si="6"/>
        <v>60.000000000000007</v>
      </c>
      <c r="AE15" s="10">
        <v>0.33</v>
      </c>
      <c r="AF15" s="10">
        <v>0.56999999999999995</v>
      </c>
      <c r="AG15" s="11">
        <f t="shared" si="7"/>
        <v>44.999999999999993</v>
      </c>
      <c r="AH15" s="10">
        <v>0.2</v>
      </c>
      <c r="AI15" s="10">
        <v>0.75</v>
      </c>
      <c r="AJ15" s="11">
        <f t="shared" si="8"/>
        <v>47.5</v>
      </c>
      <c r="AK15" s="10">
        <v>0</v>
      </c>
      <c r="AL15" s="10">
        <v>0.8</v>
      </c>
      <c r="AM15" s="11">
        <f t="shared" si="9"/>
        <v>40</v>
      </c>
      <c r="AN15" s="11">
        <f t="shared" si="10"/>
        <v>51.499999999999993</v>
      </c>
      <c r="AO15" s="10">
        <v>0.38</v>
      </c>
      <c r="AP15" s="10">
        <v>0.8</v>
      </c>
      <c r="AQ15" s="10">
        <v>0.75</v>
      </c>
      <c r="AR15" s="10">
        <v>0.8</v>
      </c>
      <c r="AS15" s="11">
        <f t="shared" si="11"/>
        <v>68.250000000000014</v>
      </c>
      <c r="AT15" s="10">
        <v>1</v>
      </c>
      <c r="AU15" s="10">
        <v>0.5</v>
      </c>
      <c r="AV15" s="10">
        <v>0.33</v>
      </c>
      <c r="AW15" s="10">
        <v>0.75</v>
      </c>
      <c r="AX15" s="11">
        <f t="shared" si="12"/>
        <v>64.5</v>
      </c>
      <c r="AY15" s="10">
        <v>0.39</v>
      </c>
      <c r="AZ15" s="10">
        <v>0.78</v>
      </c>
      <c r="BA15" s="11">
        <f t="shared" si="13"/>
        <v>58.5</v>
      </c>
      <c r="BB15" s="10">
        <v>0.25</v>
      </c>
      <c r="BC15" s="10">
        <v>0.33</v>
      </c>
      <c r="BD15" s="11">
        <f t="shared" si="14"/>
        <v>29.000000000000004</v>
      </c>
      <c r="BE15" s="11">
        <f t="shared" si="15"/>
        <v>58.833333333333336</v>
      </c>
      <c r="BF15" s="10">
        <v>0.33</v>
      </c>
      <c r="BG15" s="10">
        <v>0.67</v>
      </c>
      <c r="BH15" s="10">
        <v>0.4</v>
      </c>
      <c r="BI15" s="10">
        <v>0.5</v>
      </c>
      <c r="BJ15" s="11">
        <f t="shared" si="16"/>
        <v>47.5</v>
      </c>
    </row>
    <row r="16" spans="1:62" s="82" customFormat="1" x14ac:dyDescent="0.3">
      <c r="A16" s="52" t="s">
        <v>345</v>
      </c>
      <c r="B16" s="52" t="s">
        <v>25</v>
      </c>
      <c r="C16" s="52" t="s">
        <v>26</v>
      </c>
      <c r="D16" s="52" t="s">
        <v>43</v>
      </c>
      <c r="E16" s="52" t="s">
        <v>300</v>
      </c>
      <c r="F16" s="52" t="s">
        <v>44</v>
      </c>
      <c r="G16" s="52" t="s">
        <v>346</v>
      </c>
      <c r="H16" s="52" t="s">
        <v>325</v>
      </c>
      <c r="I16" s="52" t="s">
        <v>32</v>
      </c>
      <c r="J16" s="52" t="s">
        <v>314</v>
      </c>
      <c r="K16" s="53">
        <v>45177.78466435185</v>
      </c>
      <c r="L16" s="53">
        <v>45177.85328703704</v>
      </c>
      <c r="M16" s="52" t="s">
        <v>347</v>
      </c>
      <c r="N16" s="10">
        <v>24.01</v>
      </c>
      <c r="O16" s="11">
        <f t="shared" si="0"/>
        <v>77.451612903225808</v>
      </c>
      <c r="P16" s="10">
        <v>0.6</v>
      </c>
      <c r="Q16" s="10">
        <v>1</v>
      </c>
      <c r="R16" s="11">
        <f t="shared" si="1"/>
        <v>80</v>
      </c>
      <c r="S16" s="10">
        <v>1</v>
      </c>
      <c r="T16" s="10">
        <v>1</v>
      </c>
      <c r="U16" s="11">
        <f t="shared" si="2"/>
        <v>100</v>
      </c>
      <c r="V16" s="10">
        <v>1</v>
      </c>
      <c r="W16" s="11">
        <f t="shared" si="3"/>
        <v>100</v>
      </c>
      <c r="X16" s="11">
        <f t="shared" si="4"/>
        <v>92</v>
      </c>
      <c r="Y16" s="10">
        <v>0.88</v>
      </c>
      <c r="Z16" s="10">
        <v>1</v>
      </c>
      <c r="AA16" s="11">
        <f t="shared" si="5"/>
        <v>94</v>
      </c>
      <c r="AB16" s="10">
        <v>1</v>
      </c>
      <c r="AC16" s="10">
        <v>0.93</v>
      </c>
      <c r="AD16" s="11">
        <f t="shared" si="6"/>
        <v>96.500000000000014</v>
      </c>
      <c r="AE16" s="10">
        <v>1</v>
      </c>
      <c r="AF16" s="10">
        <v>0.67</v>
      </c>
      <c r="AG16" s="11">
        <f t="shared" si="7"/>
        <v>83.5</v>
      </c>
      <c r="AH16" s="10">
        <v>1</v>
      </c>
      <c r="AI16" s="10">
        <v>0</v>
      </c>
      <c r="AJ16" s="11">
        <f t="shared" si="8"/>
        <v>50</v>
      </c>
      <c r="AK16" s="10">
        <v>1</v>
      </c>
      <c r="AL16" s="10">
        <v>1</v>
      </c>
      <c r="AM16" s="11">
        <f t="shared" si="9"/>
        <v>100</v>
      </c>
      <c r="AN16" s="11">
        <f t="shared" si="10"/>
        <v>84.800000000000011</v>
      </c>
      <c r="AO16" s="10">
        <v>0.75</v>
      </c>
      <c r="AP16" s="10">
        <v>1</v>
      </c>
      <c r="AQ16" s="10">
        <v>1</v>
      </c>
      <c r="AR16" s="10">
        <v>1</v>
      </c>
      <c r="AS16" s="11">
        <f t="shared" si="11"/>
        <v>93.75</v>
      </c>
      <c r="AT16" s="10">
        <v>0.5</v>
      </c>
      <c r="AU16" s="10">
        <v>0.33</v>
      </c>
      <c r="AV16" s="10">
        <v>1</v>
      </c>
      <c r="AW16" s="10">
        <v>0.9</v>
      </c>
      <c r="AX16" s="11">
        <f t="shared" si="12"/>
        <v>68.25</v>
      </c>
      <c r="AY16" s="10">
        <v>0.59</v>
      </c>
      <c r="AZ16" s="10">
        <v>0.39</v>
      </c>
      <c r="BA16" s="11">
        <f t="shared" si="13"/>
        <v>49</v>
      </c>
      <c r="BB16" s="10">
        <v>0.5</v>
      </c>
      <c r="BC16" s="10">
        <v>1</v>
      </c>
      <c r="BD16" s="11">
        <f t="shared" si="14"/>
        <v>75</v>
      </c>
      <c r="BE16" s="11">
        <f t="shared" si="15"/>
        <v>74.666666666666671</v>
      </c>
      <c r="BF16" s="10">
        <v>0</v>
      </c>
      <c r="BG16" s="10">
        <v>0.5</v>
      </c>
      <c r="BH16" s="10">
        <v>0.81</v>
      </c>
      <c r="BI16" s="10">
        <v>0.67</v>
      </c>
      <c r="BJ16" s="11">
        <f t="shared" si="16"/>
        <v>49.5</v>
      </c>
    </row>
    <row r="17" spans="1:62" s="82" customFormat="1" x14ac:dyDescent="0.3">
      <c r="A17" s="52" t="s">
        <v>348</v>
      </c>
      <c r="B17" s="52" t="s">
        <v>25</v>
      </c>
      <c r="C17" s="52" t="s">
        <v>26</v>
      </c>
      <c r="D17" s="52" t="s">
        <v>349</v>
      </c>
      <c r="E17" s="52" t="s">
        <v>300</v>
      </c>
      <c r="F17" s="52" t="s">
        <v>29</v>
      </c>
      <c r="G17" s="52" t="s">
        <v>85</v>
      </c>
      <c r="H17" s="52" t="s">
        <v>85</v>
      </c>
      <c r="I17" s="52"/>
      <c r="J17" s="52" t="s">
        <v>314</v>
      </c>
      <c r="K17" s="53" t="s">
        <v>350</v>
      </c>
      <c r="L17" s="53" t="s">
        <v>351</v>
      </c>
      <c r="M17" s="53" t="s">
        <v>352</v>
      </c>
      <c r="N17" s="84">
        <v>20.149999999999999</v>
      </c>
      <c r="O17" s="11">
        <f t="shared" si="0"/>
        <v>64.999999999999986</v>
      </c>
      <c r="P17" s="84">
        <v>0.6</v>
      </c>
      <c r="Q17" s="84">
        <v>0.43</v>
      </c>
      <c r="R17" s="11">
        <f t="shared" si="1"/>
        <v>51.5</v>
      </c>
      <c r="S17" s="84">
        <v>1</v>
      </c>
      <c r="T17" s="84">
        <v>0.6</v>
      </c>
      <c r="U17" s="11">
        <f t="shared" si="2"/>
        <v>80</v>
      </c>
      <c r="V17" s="84">
        <v>1</v>
      </c>
      <c r="W17" s="11">
        <f t="shared" si="3"/>
        <v>100</v>
      </c>
      <c r="X17" s="11">
        <f t="shared" si="4"/>
        <v>72.600000000000009</v>
      </c>
      <c r="Y17" s="84">
        <v>0.7</v>
      </c>
      <c r="Z17" s="84">
        <v>1</v>
      </c>
      <c r="AA17" s="11">
        <f t="shared" si="5"/>
        <v>85</v>
      </c>
      <c r="AB17" s="84">
        <v>0.8</v>
      </c>
      <c r="AC17" s="84">
        <v>1</v>
      </c>
      <c r="AD17" s="11">
        <f t="shared" si="6"/>
        <v>90</v>
      </c>
      <c r="AE17" s="84">
        <v>0.67</v>
      </c>
      <c r="AF17" s="84">
        <v>0.25</v>
      </c>
      <c r="AG17" s="11">
        <f t="shared" si="7"/>
        <v>46</v>
      </c>
      <c r="AH17" s="84">
        <v>0.8</v>
      </c>
      <c r="AI17" s="84">
        <v>1</v>
      </c>
      <c r="AJ17" s="11">
        <f t="shared" si="8"/>
        <v>90</v>
      </c>
      <c r="AK17" s="84">
        <v>1</v>
      </c>
      <c r="AL17" s="84">
        <v>0.75</v>
      </c>
      <c r="AM17" s="11">
        <f t="shared" si="9"/>
        <v>87.5</v>
      </c>
      <c r="AN17" s="11">
        <f t="shared" si="10"/>
        <v>79.699999999999989</v>
      </c>
      <c r="AO17" s="84">
        <v>0.5</v>
      </c>
      <c r="AP17" s="84">
        <v>0.5</v>
      </c>
      <c r="AQ17" s="84">
        <v>1</v>
      </c>
      <c r="AR17" s="84">
        <v>0.8</v>
      </c>
      <c r="AS17" s="11">
        <f t="shared" si="11"/>
        <v>70</v>
      </c>
      <c r="AT17" s="84">
        <v>0.33</v>
      </c>
      <c r="AU17" s="84">
        <v>0.9</v>
      </c>
      <c r="AV17" s="84">
        <v>0.5</v>
      </c>
      <c r="AW17" s="84">
        <v>1</v>
      </c>
      <c r="AX17" s="11">
        <f t="shared" si="12"/>
        <v>68.25</v>
      </c>
      <c r="AY17" s="84">
        <v>0.39</v>
      </c>
      <c r="AZ17" s="84">
        <v>1</v>
      </c>
      <c r="BA17" s="11">
        <f t="shared" si="13"/>
        <v>69.5</v>
      </c>
      <c r="BB17" s="84">
        <v>1</v>
      </c>
      <c r="BC17" s="84">
        <v>0</v>
      </c>
      <c r="BD17" s="11">
        <f t="shared" si="14"/>
        <v>50</v>
      </c>
      <c r="BE17" s="11">
        <f t="shared" si="15"/>
        <v>66</v>
      </c>
      <c r="BF17" s="84">
        <v>0.64</v>
      </c>
      <c r="BG17" s="84" t="s">
        <v>157</v>
      </c>
      <c r="BH17" s="84" t="s">
        <v>157</v>
      </c>
      <c r="BI17" s="84" t="s">
        <v>157</v>
      </c>
      <c r="BJ17" s="11">
        <f t="shared" si="16"/>
        <v>64</v>
      </c>
    </row>
    <row r="18" spans="1:62" s="82" customFormat="1" x14ac:dyDescent="0.3">
      <c r="A18" s="52" t="s">
        <v>353</v>
      </c>
      <c r="B18" s="52" t="s">
        <v>25</v>
      </c>
      <c r="C18" s="52" t="s">
        <v>26</v>
      </c>
      <c r="D18" s="52" t="s">
        <v>342</v>
      </c>
      <c r="E18" s="52" t="s">
        <v>300</v>
      </c>
      <c r="F18" s="52" t="s">
        <v>77</v>
      </c>
      <c r="G18" s="52" t="s">
        <v>313</v>
      </c>
      <c r="H18" s="52" t="s">
        <v>313</v>
      </c>
      <c r="I18" s="52" t="s">
        <v>32</v>
      </c>
      <c r="J18" s="52" t="s">
        <v>314</v>
      </c>
      <c r="K18" s="53">
        <v>45181.057476851849</v>
      </c>
      <c r="L18" s="53">
        <v>45183.984710648147</v>
      </c>
      <c r="M18" s="52" t="s">
        <v>354</v>
      </c>
      <c r="N18" s="10">
        <v>19.39</v>
      </c>
      <c r="O18" s="11">
        <f t="shared" si="0"/>
        <v>62.548387096774192</v>
      </c>
      <c r="P18" s="10">
        <v>1</v>
      </c>
      <c r="Q18" s="10">
        <v>0.67</v>
      </c>
      <c r="R18" s="11">
        <f t="shared" si="1"/>
        <v>83.5</v>
      </c>
      <c r="S18" s="10">
        <v>1</v>
      </c>
      <c r="T18" s="10">
        <v>0</v>
      </c>
      <c r="U18" s="11">
        <f t="shared" si="2"/>
        <v>50</v>
      </c>
      <c r="V18" s="10">
        <v>1</v>
      </c>
      <c r="W18" s="11">
        <f t="shared" si="3"/>
        <v>100</v>
      </c>
      <c r="X18" s="11">
        <f t="shared" si="4"/>
        <v>73.400000000000006</v>
      </c>
      <c r="Y18" s="10">
        <v>0.63</v>
      </c>
      <c r="Z18" s="10">
        <v>1</v>
      </c>
      <c r="AA18" s="11">
        <f t="shared" si="5"/>
        <v>81.5</v>
      </c>
      <c r="AB18" s="10">
        <v>0.67</v>
      </c>
      <c r="AC18" s="10">
        <v>0.5</v>
      </c>
      <c r="AD18" s="11">
        <f t="shared" si="6"/>
        <v>58.5</v>
      </c>
      <c r="AE18" s="10">
        <v>0.43</v>
      </c>
      <c r="AF18" s="10">
        <v>0.5</v>
      </c>
      <c r="AG18" s="11">
        <f t="shared" si="7"/>
        <v>46.5</v>
      </c>
      <c r="AH18" s="10">
        <v>1</v>
      </c>
      <c r="AI18" s="10">
        <v>0.8</v>
      </c>
      <c r="AJ18" s="11">
        <f t="shared" si="8"/>
        <v>90</v>
      </c>
      <c r="AK18" s="10">
        <v>0.4</v>
      </c>
      <c r="AL18" s="10">
        <v>1</v>
      </c>
      <c r="AM18" s="11">
        <f t="shared" si="9"/>
        <v>70</v>
      </c>
      <c r="AN18" s="11">
        <f t="shared" si="10"/>
        <v>69.300000000000011</v>
      </c>
      <c r="AO18" s="10">
        <v>0</v>
      </c>
      <c r="AP18" s="10">
        <v>0.5</v>
      </c>
      <c r="AQ18" s="10">
        <v>1</v>
      </c>
      <c r="AR18" s="10">
        <v>0.6</v>
      </c>
      <c r="AS18" s="11">
        <f t="shared" si="11"/>
        <v>52.5</v>
      </c>
      <c r="AT18" s="10">
        <v>0.5</v>
      </c>
      <c r="AU18" s="10">
        <v>0.33</v>
      </c>
      <c r="AV18" s="10">
        <v>0.25</v>
      </c>
      <c r="AW18" s="10">
        <v>0.5</v>
      </c>
      <c r="AX18" s="11">
        <f t="shared" si="12"/>
        <v>39.5</v>
      </c>
      <c r="AY18" s="10">
        <v>0.72</v>
      </c>
      <c r="AZ18" s="10">
        <v>0.56000000000000005</v>
      </c>
      <c r="BA18" s="11">
        <f t="shared" si="13"/>
        <v>64</v>
      </c>
      <c r="BB18" s="10">
        <v>1</v>
      </c>
      <c r="BC18" s="10">
        <v>0.63</v>
      </c>
      <c r="BD18" s="11">
        <f t="shared" si="14"/>
        <v>81.5</v>
      </c>
      <c r="BE18" s="11">
        <f t="shared" si="15"/>
        <v>54.916666666666671</v>
      </c>
      <c r="BF18" s="10">
        <v>0.67</v>
      </c>
      <c r="BG18" s="10">
        <v>0.5</v>
      </c>
      <c r="BH18" s="10">
        <v>0.5</v>
      </c>
      <c r="BI18" s="10">
        <v>0.55000000000000004</v>
      </c>
      <c r="BJ18" s="11">
        <f t="shared" si="16"/>
        <v>55.499999999999993</v>
      </c>
    </row>
    <row r="19" spans="1:62" s="82" customFormat="1" x14ac:dyDescent="0.3">
      <c r="A19" s="52" t="s">
        <v>355</v>
      </c>
      <c r="B19" s="52" t="s">
        <v>25</v>
      </c>
      <c r="C19" s="52" t="s">
        <v>26</v>
      </c>
      <c r="D19" s="52" t="s">
        <v>88</v>
      </c>
      <c r="E19" s="52" t="s">
        <v>300</v>
      </c>
      <c r="F19" s="56"/>
      <c r="G19" s="52" t="s">
        <v>356</v>
      </c>
      <c r="H19" s="56"/>
      <c r="I19" s="52" t="s">
        <v>32</v>
      </c>
      <c r="J19" s="52" t="s">
        <v>314</v>
      </c>
      <c r="K19" s="53">
        <v>45185.486898148149</v>
      </c>
      <c r="L19" s="53">
        <v>45185.557534722226</v>
      </c>
      <c r="M19" s="52" t="s">
        <v>90</v>
      </c>
      <c r="N19" s="10">
        <v>24.82</v>
      </c>
      <c r="O19" s="11">
        <f t="shared" si="0"/>
        <v>80.064516129032256</v>
      </c>
      <c r="P19" s="10">
        <v>1</v>
      </c>
      <c r="Q19" s="10">
        <v>0.6</v>
      </c>
      <c r="R19" s="11">
        <f t="shared" si="1"/>
        <v>80</v>
      </c>
      <c r="S19" s="10">
        <v>1</v>
      </c>
      <c r="T19" s="10">
        <v>1</v>
      </c>
      <c r="U19" s="11">
        <f t="shared" si="2"/>
        <v>100</v>
      </c>
      <c r="V19" s="10">
        <v>1</v>
      </c>
      <c r="W19" s="11">
        <f t="shared" si="3"/>
        <v>100</v>
      </c>
      <c r="X19" s="11">
        <f t="shared" si="4"/>
        <v>92</v>
      </c>
      <c r="Y19" s="10">
        <v>0.7</v>
      </c>
      <c r="Z19" s="10">
        <v>1</v>
      </c>
      <c r="AA19" s="11">
        <f t="shared" si="5"/>
        <v>85</v>
      </c>
      <c r="AB19" s="10">
        <v>1</v>
      </c>
      <c r="AC19" s="10">
        <v>1</v>
      </c>
      <c r="AD19" s="11">
        <f t="shared" si="6"/>
        <v>100</v>
      </c>
      <c r="AE19" s="10">
        <v>0.38</v>
      </c>
      <c r="AF19" s="10">
        <v>1</v>
      </c>
      <c r="AG19" s="11">
        <f t="shared" si="7"/>
        <v>69</v>
      </c>
      <c r="AH19" s="10">
        <v>1</v>
      </c>
      <c r="AI19" s="10">
        <v>1</v>
      </c>
      <c r="AJ19" s="11">
        <f t="shared" si="8"/>
        <v>100</v>
      </c>
      <c r="AK19" s="10">
        <v>1</v>
      </c>
      <c r="AL19" s="10">
        <v>1</v>
      </c>
      <c r="AM19" s="11">
        <f t="shared" si="9"/>
        <v>100</v>
      </c>
      <c r="AN19" s="11">
        <f t="shared" si="10"/>
        <v>90.8</v>
      </c>
      <c r="AO19" s="10">
        <v>1</v>
      </c>
      <c r="AP19" s="10">
        <v>1</v>
      </c>
      <c r="AQ19" s="10">
        <v>1</v>
      </c>
      <c r="AR19" s="10">
        <v>0.25</v>
      </c>
      <c r="AS19" s="11">
        <f t="shared" si="11"/>
        <v>81.25</v>
      </c>
      <c r="AT19" s="10">
        <v>1</v>
      </c>
      <c r="AU19" s="10">
        <v>0</v>
      </c>
      <c r="AV19" s="10">
        <v>0.75</v>
      </c>
      <c r="AW19" s="10">
        <v>1</v>
      </c>
      <c r="AX19" s="11">
        <f t="shared" si="12"/>
        <v>68.75</v>
      </c>
      <c r="AY19" s="10">
        <v>0.72</v>
      </c>
      <c r="AZ19" s="10">
        <v>0.82</v>
      </c>
      <c r="BA19" s="11">
        <f t="shared" si="13"/>
        <v>77</v>
      </c>
      <c r="BB19" s="10">
        <v>0.75</v>
      </c>
      <c r="BC19" s="10">
        <v>0.38</v>
      </c>
      <c r="BD19" s="11">
        <f t="shared" si="14"/>
        <v>56.499999999999993</v>
      </c>
      <c r="BE19" s="11">
        <f t="shared" si="15"/>
        <v>72.25</v>
      </c>
      <c r="BF19" s="10">
        <v>0.5</v>
      </c>
      <c r="BG19" s="10">
        <v>0.33</v>
      </c>
      <c r="BH19" s="10">
        <v>0.64</v>
      </c>
      <c r="BI19" s="10">
        <v>1</v>
      </c>
      <c r="BJ19" s="11">
        <f t="shared" si="16"/>
        <v>61.750000000000007</v>
      </c>
    </row>
    <row r="20" spans="1:62" s="82" customFormat="1" x14ac:dyDescent="0.3">
      <c r="A20" s="52" t="s">
        <v>357</v>
      </c>
      <c r="B20" s="52" t="s">
        <v>25</v>
      </c>
      <c r="C20" s="52" t="s">
        <v>26</v>
      </c>
      <c r="D20" s="52" t="s">
        <v>38</v>
      </c>
      <c r="E20" s="52" t="s">
        <v>300</v>
      </c>
      <c r="F20" s="52" t="s">
        <v>77</v>
      </c>
      <c r="G20" s="52" t="s">
        <v>325</v>
      </c>
      <c r="H20" s="52" t="s">
        <v>325</v>
      </c>
      <c r="I20" s="52" t="s">
        <v>32</v>
      </c>
      <c r="J20" s="52" t="s">
        <v>314</v>
      </c>
      <c r="K20" s="53">
        <v>45181.553414351853</v>
      </c>
      <c r="L20" s="53">
        <v>45181.641828703701</v>
      </c>
      <c r="M20" s="52" t="s">
        <v>358</v>
      </c>
      <c r="N20" s="10">
        <v>21.11</v>
      </c>
      <c r="O20" s="11">
        <f t="shared" si="0"/>
        <v>68.096774193548384</v>
      </c>
      <c r="P20" s="10">
        <v>0.6</v>
      </c>
      <c r="Q20" s="10">
        <v>1</v>
      </c>
      <c r="R20" s="11">
        <f t="shared" si="1"/>
        <v>80</v>
      </c>
      <c r="S20" s="10">
        <v>0</v>
      </c>
      <c r="T20" s="10">
        <v>1</v>
      </c>
      <c r="U20" s="11">
        <f t="shared" si="2"/>
        <v>50</v>
      </c>
      <c r="V20" s="10">
        <v>0</v>
      </c>
      <c r="W20" s="11">
        <f t="shared" si="3"/>
        <v>0</v>
      </c>
      <c r="X20" s="11">
        <f t="shared" si="4"/>
        <v>52</v>
      </c>
      <c r="Y20" s="10">
        <v>0.7</v>
      </c>
      <c r="Z20" s="10">
        <v>1</v>
      </c>
      <c r="AA20" s="11">
        <f t="shared" si="5"/>
        <v>85</v>
      </c>
      <c r="AB20" s="10">
        <v>1</v>
      </c>
      <c r="AC20" s="10">
        <v>1</v>
      </c>
      <c r="AD20" s="11">
        <f t="shared" si="6"/>
        <v>100</v>
      </c>
      <c r="AE20" s="10">
        <v>0.5</v>
      </c>
      <c r="AF20" s="10">
        <v>1</v>
      </c>
      <c r="AG20" s="11">
        <f t="shared" si="7"/>
        <v>75</v>
      </c>
      <c r="AH20" s="10">
        <v>0.6</v>
      </c>
      <c r="AI20" s="10">
        <v>0.88</v>
      </c>
      <c r="AJ20" s="11">
        <f t="shared" si="8"/>
        <v>74</v>
      </c>
      <c r="AK20" s="10">
        <v>1</v>
      </c>
      <c r="AL20" s="10">
        <v>1</v>
      </c>
      <c r="AM20" s="11">
        <f t="shared" si="9"/>
        <v>100</v>
      </c>
      <c r="AN20" s="11">
        <f t="shared" si="10"/>
        <v>86.8</v>
      </c>
      <c r="AO20" s="10">
        <v>0.5</v>
      </c>
      <c r="AP20" s="10">
        <v>1</v>
      </c>
      <c r="AQ20" s="10">
        <v>0.5</v>
      </c>
      <c r="AR20" s="10">
        <v>0.75</v>
      </c>
      <c r="AS20" s="11">
        <f t="shared" si="11"/>
        <v>68.75</v>
      </c>
      <c r="AT20" s="10">
        <v>0.5</v>
      </c>
      <c r="AU20" s="10">
        <v>0.33</v>
      </c>
      <c r="AV20" s="10">
        <v>0.5</v>
      </c>
      <c r="AW20" s="10">
        <v>0</v>
      </c>
      <c r="AX20" s="11">
        <f t="shared" si="12"/>
        <v>33.25</v>
      </c>
      <c r="AY20" s="10">
        <v>0.72</v>
      </c>
      <c r="AZ20" s="10">
        <v>0.78</v>
      </c>
      <c r="BA20" s="11">
        <f t="shared" si="13"/>
        <v>75</v>
      </c>
      <c r="BB20" s="10">
        <v>1</v>
      </c>
      <c r="BC20" s="10">
        <v>1</v>
      </c>
      <c r="BD20" s="11">
        <f t="shared" si="14"/>
        <v>100</v>
      </c>
      <c r="BE20" s="11">
        <f t="shared" si="15"/>
        <v>63.166666666666671</v>
      </c>
      <c r="BF20" s="10">
        <v>0.82</v>
      </c>
      <c r="BG20" s="10">
        <v>0.8</v>
      </c>
      <c r="BH20" s="10">
        <v>0</v>
      </c>
      <c r="BI20" s="10">
        <v>0.64</v>
      </c>
      <c r="BJ20" s="11">
        <f t="shared" si="16"/>
        <v>56.500000000000007</v>
      </c>
    </row>
    <row r="21" spans="1:62" s="82" customFormat="1" x14ac:dyDescent="0.3">
      <c r="A21" s="52" t="s">
        <v>359</v>
      </c>
      <c r="B21" s="52" t="s">
        <v>25</v>
      </c>
      <c r="C21" s="52" t="s">
        <v>26</v>
      </c>
      <c r="D21" s="52" t="s">
        <v>49</v>
      </c>
      <c r="E21" s="52" t="s">
        <v>300</v>
      </c>
      <c r="F21" s="52" t="s">
        <v>44</v>
      </c>
      <c r="G21" s="52" t="s">
        <v>46</v>
      </c>
      <c r="H21" s="52" t="s">
        <v>46</v>
      </c>
      <c r="I21" s="52" t="s">
        <v>32</v>
      </c>
      <c r="J21" s="52" t="s">
        <v>314</v>
      </c>
      <c r="K21" s="53">
        <v>45180.523020833331</v>
      </c>
      <c r="L21" s="53">
        <v>45180.563784722224</v>
      </c>
      <c r="M21" s="52" t="s">
        <v>360</v>
      </c>
      <c r="N21" s="10">
        <v>20.81</v>
      </c>
      <c r="O21" s="11">
        <f t="shared" si="0"/>
        <v>67.129032258064512</v>
      </c>
      <c r="P21" s="10">
        <v>0.71</v>
      </c>
      <c r="Q21" s="10">
        <v>0.83</v>
      </c>
      <c r="R21" s="11">
        <f t="shared" si="1"/>
        <v>77</v>
      </c>
      <c r="S21" s="10">
        <v>1</v>
      </c>
      <c r="T21" s="10">
        <v>1</v>
      </c>
      <c r="U21" s="11">
        <f t="shared" si="2"/>
        <v>100</v>
      </c>
      <c r="V21" s="10">
        <v>1</v>
      </c>
      <c r="W21" s="11">
        <f t="shared" si="3"/>
        <v>100</v>
      </c>
      <c r="X21" s="11">
        <f t="shared" si="4"/>
        <v>90.8</v>
      </c>
      <c r="Y21" s="10">
        <v>0.7</v>
      </c>
      <c r="Z21" s="10">
        <v>0.63</v>
      </c>
      <c r="AA21" s="11">
        <f t="shared" si="5"/>
        <v>66.5</v>
      </c>
      <c r="AB21" s="10">
        <v>0</v>
      </c>
      <c r="AC21" s="10">
        <v>0.47</v>
      </c>
      <c r="AD21" s="11">
        <f t="shared" si="6"/>
        <v>23.5</v>
      </c>
      <c r="AE21" s="10">
        <v>0.43</v>
      </c>
      <c r="AF21" s="10">
        <v>0.13</v>
      </c>
      <c r="AG21" s="11">
        <f t="shared" si="7"/>
        <v>28.000000000000004</v>
      </c>
      <c r="AH21" s="10">
        <v>1</v>
      </c>
      <c r="AI21" s="10">
        <v>1</v>
      </c>
      <c r="AJ21" s="11">
        <f t="shared" si="8"/>
        <v>100</v>
      </c>
      <c r="AK21" s="10">
        <v>1</v>
      </c>
      <c r="AL21" s="10">
        <v>0.8</v>
      </c>
      <c r="AM21" s="11">
        <f t="shared" si="9"/>
        <v>90</v>
      </c>
      <c r="AN21" s="11">
        <f t="shared" si="10"/>
        <v>61.599999999999987</v>
      </c>
      <c r="AO21" s="10">
        <v>0.25</v>
      </c>
      <c r="AP21" s="10">
        <v>1</v>
      </c>
      <c r="AQ21" s="10">
        <v>0.8</v>
      </c>
      <c r="AR21" s="10">
        <v>1</v>
      </c>
      <c r="AS21" s="11">
        <f t="shared" si="11"/>
        <v>76.25</v>
      </c>
      <c r="AT21" s="10">
        <v>0.33</v>
      </c>
      <c r="AU21" s="10">
        <v>0.75</v>
      </c>
      <c r="AV21" s="10">
        <v>0.25</v>
      </c>
      <c r="AW21" s="10">
        <v>0.9</v>
      </c>
      <c r="AX21" s="11">
        <f t="shared" si="12"/>
        <v>55.75</v>
      </c>
      <c r="AY21" s="10">
        <v>0.39</v>
      </c>
      <c r="AZ21" s="10">
        <v>0.72</v>
      </c>
      <c r="BA21" s="11">
        <f t="shared" si="13"/>
        <v>55.499999999999993</v>
      </c>
      <c r="BB21" s="10">
        <v>1</v>
      </c>
      <c r="BC21" s="10">
        <v>0.67</v>
      </c>
      <c r="BD21" s="11">
        <f t="shared" si="14"/>
        <v>83.5</v>
      </c>
      <c r="BE21" s="11">
        <f t="shared" si="15"/>
        <v>67.166666666666671</v>
      </c>
      <c r="BF21" s="10">
        <v>0.5</v>
      </c>
      <c r="BG21" s="10">
        <v>0.83</v>
      </c>
      <c r="BH21" s="10">
        <v>0</v>
      </c>
      <c r="BI21" s="10">
        <v>0.73</v>
      </c>
      <c r="BJ21" s="11">
        <f t="shared" si="16"/>
        <v>51.5</v>
      </c>
    </row>
    <row r="22" spans="1:62" s="82" customFormat="1" x14ac:dyDescent="0.3">
      <c r="A22" s="52" t="s">
        <v>361</v>
      </c>
      <c r="B22" s="52" t="s">
        <v>25</v>
      </c>
      <c r="C22" s="52" t="s">
        <v>26</v>
      </c>
      <c r="D22" s="52" t="s">
        <v>150</v>
      </c>
      <c r="E22" s="52" t="s">
        <v>300</v>
      </c>
      <c r="F22" s="52" t="s">
        <v>29</v>
      </c>
      <c r="G22" s="52" t="s">
        <v>301</v>
      </c>
      <c r="H22" s="56"/>
      <c r="I22" s="52" t="s">
        <v>32</v>
      </c>
      <c r="J22" s="52" t="s">
        <v>314</v>
      </c>
      <c r="K22" s="53">
        <v>45181.705949074072</v>
      </c>
      <c r="L22" s="53">
        <v>45183.641180555554</v>
      </c>
      <c r="M22" s="52" t="s">
        <v>362</v>
      </c>
      <c r="N22" s="10">
        <v>21.97</v>
      </c>
      <c r="O22" s="11">
        <f t="shared" si="0"/>
        <v>70.870967741935473</v>
      </c>
      <c r="P22" s="10">
        <v>0.56999999999999995</v>
      </c>
      <c r="Q22" s="10">
        <v>0.56999999999999995</v>
      </c>
      <c r="R22" s="11">
        <f t="shared" si="1"/>
        <v>56.999999999999993</v>
      </c>
      <c r="S22" s="10">
        <v>0.64</v>
      </c>
      <c r="T22" s="10">
        <v>1</v>
      </c>
      <c r="U22" s="11">
        <f t="shared" si="2"/>
        <v>82</v>
      </c>
      <c r="V22" s="10">
        <v>1</v>
      </c>
      <c r="W22" s="11">
        <f t="shared" si="3"/>
        <v>100</v>
      </c>
      <c r="X22" s="11">
        <f t="shared" si="4"/>
        <v>75.599999999999994</v>
      </c>
      <c r="Y22" s="10">
        <v>1</v>
      </c>
      <c r="Z22" s="10">
        <v>0.9</v>
      </c>
      <c r="AA22" s="11">
        <f t="shared" si="5"/>
        <v>95</v>
      </c>
      <c r="AB22" s="10">
        <v>0.8</v>
      </c>
      <c r="AC22" s="10">
        <v>0.93</v>
      </c>
      <c r="AD22" s="11">
        <f t="shared" si="6"/>
        <v>86.5</v>
      </c>
      <c r="AE22" s="10">
        <v>0.25</v>
      </c>
      <c r="AF22" s="10">
        <v>0</v>
      </c>
      <c r="AG22" s="11">
        <f t="shared" si="7"/>
        <v>12.5</v>
      </c>
      <c r="AH22" s="10">
        <v>1</v>
      </c>
      <c r="AI22" s="10">
        <v>0.13</v>
      </c>
      <c r="AJ22" s="11">
        <f t="shared" si="8"/>
        <v>56.499999999999993</v>
      </c>
      <c r="AK22" s="10">
        <v>0.6</v>
      </c>
      <c r="AL22" s="10">
        <v>1</v>
      </c>
      <c r="AM22" s="11">
        <f t="shared" si="9"/>
        <v>80</v>
      </c>
      <c r="AN22" s="11">
        <f t="shared" si="10"/>
        <v>66.100000000000009</v>
      </c>
      <c r="AO22" s="10">
        <v>0.5</v>
      </c>
      <c r="AP22" s="10">
        <v>0.88</v>
      </c>
      <c r="AQ22" s="10">
        <v>1</v>
      </c>
      <c r="AR22" s="10">
        <v>1</v>
      </c>
      <c r="AS22" s="11">
        <f t="shared" si="11"/>
        <v>84.5</v>
      </c>
      <c r="AT22" s="10">
        <v>0</v>
      </c>
      <c r="AU22" s="10">
        <v>0.75</v>
      </c>
      <c r="AV22" s="10">
        <v>0.8</v>
      </c>
      <c r="AW22" s="10">
        <v>0.5</v>
      </c>
      <c r="AX22" s="11">
        <f t="shared" si="12"/>
        <v>51.249999999999993</v>
      </c>
      <c r="AY22" s="10">
        <v>0.83</v>
      </c>
      <c r="AZ22" s="10">
        <v>0.94</v>
      </c>
      <c r="BA22" s="11">
        <f t="shared" si="13"/>
        <v>88.5</v>
      </c>
      <c r="BB22" s="10">
        <v>1</v>
      </c>
      <c r="BC22" s="10">
        <v>0.38</v>
      </c>
      <c r="BD22" s="11">
        <f t="shared" si="14"/>
        <v>69</v>
      </c>
      <c r="BE22" s="11">
        <f t="shared" si="15"/>
        <v>71.5</v>
      </c>
      <c r="BF22" s="10">
        <v>0.5</v>
      </c>
      <c r="BG22" s="10">
        <v>0.5</v>
      </c>
      <c r="BH22" s="10">
        <v>1</v>
      </c>
      <c r="BI22" s="10">
        <v>1</v>
      </c>
      <c r="BJ22" s="11">
        <f t="shared" si="16"/>
        <v>75</v>
      </c>
    </row>
    <row r="23" spans="1:62" s="82" customFormat="1" x14ac:dyDescent="0.3">
      <c r="A23" s="52" t="s">
        <v>363</v>
      </c>
      <c r="B23" s="52" t="s">
        <v>25</v>
      </c>
      <c r="C23" s="52" t="s">
        <v>26</v>
      </c>
      <c r="D23" s="52" t="s">
        <v>83</v>
      </c>
      <c r="E23" s="52" t="s">
        <v>300</v>
      </c>
      <c r="F23" s="52" t="s">
        <v>77</v>
      </c>
      <c r="G23" s="52" t="s">
        <v>199</v>
      </c>
      <c r="H23" s="52" t="s">
        <v>199</v>
      </c>
      <c r="I23" s="52" t="s">
        <v>32</v>
      </c>
      <c r="J23" s="52" t="s">
        <v>314</v>
      </c>
      <c r="K23" s="53">
        <v>45179.706585648149</v>
      </c>
      <c r="L23" s="53">
        <v>45179.771516203706</v>
      </c>
      <c r="M23" s="52" t="s">
        <v>364</v>
      </c>
      <c r="N23" s="10">
        <v>25.53</v>
      </c>
      <c r="O23" s="11">
        <f t="shared" si="0"/>
        <v>82.354838709677423</v>
      </c>
      <c r="P23" s="10">
        <v>1</v>
      </c>
      <c r="Q23" s="10">
        <v>1</v>
      </c>
      <c r="R23" s="11">
        <f t="shared" si="1"/>
        <v>100</v>
      </c>
      <c r="S23" s="10">
        <v>1</v>
      </c>
      <c r="T23" s="10">
        <v>0</v>
      </c>
      <c r="U23" s="11">
        <f t="shared" si="2"/>
        <v>50</v>
      </c>
      <c r="V23" s="10">
        <v>1</v>
      </c>
      <c r="W23" s="11">
        <f t="shared" si="3"/>
        <v>100</v>
      </c>
      <c r="X23" s="11">
        <f t="shared" si="4"/>
        <v>80</v>
      </c>
      <c r="Y23" s="10">
        <v>1</v>
      </c>
      <c r="Z23" s="10">
        <v>1</v>
      </c>
      <c r="AA23" s="11">
        <f t="shared" si="5"/>
        <v>100</v>
      </c>
      <c r="AB23" s="10">
        <v>1</v>
      </c>
      <c r="AC23" s="10">
        <v>1</v>
      </c>
      <c r="AD23" s="11">
        <f t="shared" si="6"/>
        <v>100</v>
      </c>
      <c r="AE23" s="10">
        <v>0.67</v>
      </c>
      <c r="AF23" s="10">
        <v>1</v>
      </c>
      <c r="AG23" s="11">
        <f t="shared" si="7"/>
        <v>83.5</v>
      </c>
      <c r="AH23" s="10">
        <v>1</v>
      </c>
      <c r="AI23" s="10">
        <v>1</v>
      </c>
      <c r="AJ23" s="11">
        <f t="shared" si="8"/>
        <v>100</v>
      </c>
      <c r="AK23" s="10">
        <v>1</v>
      </c>
      <c r="AL23" s="10">
        <v>1</v>
      </c>
      <c r="AM23" s="11">
        <f t="shared" si="9"/>
        <v>100</v>
      </c>
      <c r="AN23" s="11">
        <f t="shared" si="10"/>
        <v>96.7</v>
      </c>
      <c r="AO23" s="10">
        <v>1</v>
      </c>
      <c r="AP23" s="10">
        <v>1</v>
      </c>
      <c r="AQ23" s="10">
        <v>0.75</v>
      </c>
      <c r="AR23" s="10">
        <v>0.8</v>
      </c>
      <c r="AS23" s="11">
        <f t="shared" si="11"/>
        <v>88.75</v>
      </c>
      <c r="AT23" s="10">
        <v>0.5</v>
      </c>
      <c r="AU23" s="10">
        <v>1</v>
      </c>
      <c r="AV23" s="10">
        <v>0.33</v>
      </c>
      <c r="AW23" s="10">
        <v>0.9</v>
      </c>
      <c r="AX23" s="11">
        <f t="shared" si="12"/>
        <v>68.25</v>
      </c>
      <c r="AY23" s="10">
        <v>1</v>
      </c>
      <c r="AZ23" s="10">
        <v>0.61</v>
      </c>
      <c r="BA23" s="11">
        <f t="shared" si="13"/>
        <v>80.5</v>
      </c>
      <c r="BB23" s="10">
        <v>1</v>
      </c>
      <c r="BC23" s="10">
        <v>1</v>
      </c>
      <c r="BD23" s="11">
        <f t="shared" si="14"/>
        <v>100</v>
      </c>
      <c r="BE23" s="11">
        <f t="shared" si="15"/>
        <v>82.416666666666671</v>
      </c>
      <c r="BF23" s="10">
        <v>0.56999999999999995</v>
      </c>
      <c r="BG23" s="10">
        <v>0.67</v>
      </c>
      <c r="BH23" s="10">
        <v>0.4</v>
      </c>
      <c r="BI23" s="10">
        <v>0.33</v>
      </c>
      <c r="BJ23" s="11">
        <f t="shared" si="16"/>
        <v>49.250000000000007</v>
      </c>
    </row>
    <row r="24" spans="1:62" s="82" customFormat="1" x14ac:dyDescent="0.3">
      <c r="A24" s="52" t="s">
        <v>365</v>
      </c>
      <c r="B24" s="52" t="s">
        <v>25</v>
      </c>
      <c r="C24" s="52" t="s">
        <v>26</v>
      </c>
      <c r="D24" s="52" t="s">
        <v>150</v>
      </c>
      <c r="E24" s="52" t="s">
        <v>300</v>
      </c>
      <c r="F24" s="52" t="s">
        <v>44</v>
      </c>
      <c r="G24" s="52" t="s">
        <v>366</v>
      </c>
      <c r="H24" s="52" t="s">
        <v>366</v>
      </c>
      <c r="I24" s="52" t="s">
        <v>32</v>
      </c>
      <c r="J24" s="52" t="s">
        <v>314</v>
      </c>
      <c r="K24" s="53">
        <v>45182.896296296298</v>
      </c>
      <c r="L24" s="53">
        <v>45183.02952546296</v>
      </c>
      <c r="M24" s="52" t="s">
        <v>367</v>
      </c>
      <c r="N24" s="10">
        <v>23.62</v>
      </c>
      <c r="O24" s="11">
        <f t="shared" si="0"/>
        <v>76.193548387096783</v>
      </c>
      <c r="P24" s="10">
        <v>1</v>
      </c>
      <c r="Q24" s="10">
        <v>1</v>
      </c>
      <c r="R24" s="11">
        <f t="shared" si="1"/>
        <v>100</v>
      </c>
      <c r="S24" s="10">
        <v>1</v>
      </c>
      <c r="T24" s="10">
        <v>1</v>
      </c>
      <c r="U24" s="11">
        <f t="shared" si="2"/>
        <v>100</v>
      </c>
      <c r="V24" s="10">
        <v>1</v>
      </c>
      <c r="W24" s="11">
        <f t="shared" si="3"/>
        <v>100</v>
      </c>
      <c r="X24" s="11">
        <f t="shared" si="4"/>
        <v>100</v>
      </c>
      <c r="Y24" s="10">
        <v>0.9</v>
      </c>
      <c r="Z24" s="10">
        <v>1</v>
      </c>
      <c r="AA24" s="11">
        <f t="shared" si="5"/>
        <v>95</v>
      </c>
      <c r="AB24" s="10">
        <v>0.8</v>
      </c>
      <c r="AC24" s="10">
        <v>0.87</v>
      </c>
      <c r="AD24" s="11">
        <f t="shared" si="6"/>
        <v>83.5</v>
      </c>
      <c r="AE24" s="10">
        <v>1</v>
      </c>
      <c r="AF24" s="10">
        <v>0.25</v>
      </c>
      <c r="AG24" s="11">
        <f t="shared" si="7"/>
        <v>62.5</v>
      </c>
      <c r="AH24" s="10">
        <v>0.13</v>
      </c>
      <c r="AI24" s="10">
        <v>1</v>
      </c>
      <c r="AJ24" s="11">
        <f t="shared" si="8"/>
        <v>56.499999999999993</v>
      </c>
      <c r="AK24" s="10">
        <v>1</v>
      </c>
      <c r="AL24" s="10">
        <v>1</v>
      </c>
      <c r="AM24" s="11">
        <f t="shared" si="9"/>
        <v>100</v>
      </c>
      <c r="AN24" s="11">
        <f t="shared" si="10"/>
        <v>79.5</v>
      </c>
      <c r="AO24" s="10">
        <v>0.8</v>
      </c>
      <c r="AP24" s="10">
        <v>0.6</v>
      </c>
      <c r="AQ24" s="10">
        <v>0.5</v>
      </c>
      <c r="AR24" s="10">
        <v>0.75</v>
      </c>
      <c r="AS24" s="11">
        <f t="shared" si="11"/>
        <v>66.25</v>
      </c>
      <c r="AT24" s="10">
        <v>0.25</v>
      </c>
      <c r="AU24" s="10">
        <v>1</v>
      </c>
      <c r="AV24" s="10">
        <v>0.33</v>
      </c>
      <c r="AW24" s="10">
        <v>1</v>
      </c>
      <c r="AX24" s="11">
        <f t="shared" si="12"/>
        <v>64.5</v>
      </c>
      <c r="AY24" s="10">
        <v>1</v>
      </c>
      <c r="AZ24" s="10">
        <v>0.89</v>
      </c>
      <c r="BA24" s="11">
        <f t="shared" si="13"/>
        <v>94.5</v>
      </c>
      <c r="BB24" s="10">
        <v>0.67</v>
      </c>
      <c r="BC24" s="10">
        <v>1</v>
      </c>
      <c r="BD24" s="11">
        <f t="shared" si="14"/>
        <v>83.5</v>
      </c>
      <c r="BE24" s="11">
        <f t="shared" si="15"/>
        <v>73.25</v>
      </c>
      <c r="BF24" s="10">
        <v>0</v>
      </c>
      <c r="BG24" s="10">
        <v>0.82</v>
      </c>
      <c r="BH24" s="10">
        <v>0.67</v>
      </c>
      <c r="BI24" s="10">
        <v>0.4</v>
      </c>
      <c r="BJ24" s="11">
        <f t="shared" si="16"/>
        <v>47.25</v>
      </c>
    </row>
    <row r="25" spans="1:62" s="85" customFormat="1" ht="15.6" x14ac:dyDescent="0.3">
      <c r="A25" s="57" t="s">
        <v>34</v>
      </c>
      <c r="B25" s="57"/>
      <c r="C25" s="57"/>
      <c r="D25" s="57"/>
      <c r="E25" s="57"/>
      <c r="F25" s="57"/>
      <c r="G25" s="57"/>
      <c r="H25" s="57"/>
      <c r="I25" s="57"/>
      <c r="J25" s="57"/>
      <c r="K25" s="57"/>
      <c r="L25" s="57"/>
      <c r="M25" s="58"/>
      <c r="N25" s="13">
        <f>AVERAGE(N4:N24)</f>
        <v>22.59333333333333</v>
      </c>
      <c r="O25" s="13">
        <f t="shared" ref="O25:BJ25" si="17">AVERAGE(O4:O24)</f>
        <v>72.881720430107492</v>
      </c>
      <c r="P25" s="13">
        <f t="shared" si="17"/>
        <v>0.79666666666666663</v>
      </c>
      <c r="Q25" s="13">
        <f t="shared" si="17"/>
        <v>0.71476190476190471</v>
      </c>
      <c r="R25" s="13">
        <f t="shared" si="17"/>
        <v>75.571428571428569</v>
      </c>
      <c r="S25" s="13">
        <f t="shared" si="17"/>
        <v>0.91619047619047633</v>
      </c>
      <c r="T25" s="13">
        <f t="shared" si="17"/>
        <v>0.78380952380952384</v>
      </c>
      <c r="U25" s="13">
        <f t="shared" si="17"/>
        <v>85</v>
      </c>
      <c r="V25" s="13">
        <f t="shared" si="17"/>
        <v>0.90476190476190477</v>
      </c>
      <c r="W25" s="13">
        <f t="shared" si="17"/>
        <v>90.476190476190482</v>
      </c>
      <c r="X25" s="13">
        <f t="shared" si="17"/>
        <v>82.323809523809516</v>
      </c>
      <c r="Y25" s="13">
        <f t="shared" si="17"/>
        <v>0.8190476190476188</v>
      </c>
      <c r="Z25" s="13">
        <f t="shared" si="17"/>
        <v>0.9085714285714287</v>
      </c>
      <c r="AA25" s="13">
        <f t="shared" si="17"/>
        <v>86.38095238095238</v>
      </c>
      <c r="AB25" s="13">
        <f t="shared" si="17"/>
        <v>0.84952380952380968</v>
      </c>
      <c r="AC25" s="13">
        <f t="shared" si="17"/>
        <v>0.89809523809523828</v>
      </c>
      <c r="AD25" s="13">
        <f t="shared" si="17"/>
        <v>87.38095238095238</v>
      </c>
      <c r="AE25" s="13">
        <f t="shared" si="17"/>
        <v>0.54952380952380953</v>
      </c>
      <c r="AF25" s="13">
        <f t="shared" si="17"/>
        <v>0.5257142857142858</v>
      </c>
      <c r="AG25" s="13">
        <f t="shared" si="17"/>
        <v>53.761904761904759</v>
      </c>
      <c r="AH25" s="13">
        <f t="shared" si="17"/>
        <v>0.81857142857142862</v>
      </c>
      <c r="AI25" s="13">
        <f t="shared" si="17"/>
        <v>0.72476190476190483</v>
      </c>
      <c r="AJ25" s="13">
        <f t="shared" si="17"/>
        <v>77.166666666666671</v>
      </c>
      <c r="AK25" s="13">
        <f t="shared" si="17"/>
        <v>0.8928571428571429</v>
      </c>
      <c r="AL25" s="13">
        <f t="shared" si="17"/>
        <v>0.9285714285714286</v>
      </c>
      <c r="AM25" s="13">
        <f t="shared" si="17"/>
        <v>91.071428571428569</v>
      </c>
      <c r="AN25" s="13">
        <f t="shared" si="17"/>
        <v>79.152380952380952</v>
      </c>
      <c r="AO25" s="13">
        <f t="shared" si="17"/>
        <v>0.68047619047619057</v>
      </c>
      <c r="AP25" s="13">
        <f t="shared" si="17"/>
        <v>0.791904761904762</v>
      </c>
      <c r="AQ25" s="13">
        <f t="shared" si="17"/>
        <v>0.82857142857142851</v>
      </c>
      <c r="AR25" s="13">
        <f t="shared" si="17"/>
        <v>0.77380952380952384</v>
      </c>
      <c r="AS25" s="13">
        <f t="shared" si="17"/>
        <v>76.86904761904762</v>
      </c>
      <c r="AT25" s="13">
        <f t="shared" si="17"/>
        <v>0.48619047619047617</v>
      </c>
      <c r="AU25" s="13">
        <f t="shared" si="17"/>
        <v>0.50619047619047619</v>
      </c>
      <c r="AV25" s="13">
        <f t="shared" si="17"/>
        <v>0.58047619047619059</v>
      </c>
      <c r="AW25" s="13">
        <f t="shared" si="17"/>
        <v>0.72190476190476205</v>
      </c>
      <c r="AX25" s="13">
        <f t="shared" si="17"/>
        <v>57.36904761904762</v>
      </c>
      <c r="AY25" s="13">
        <f t="shared" si="17"/>
        <v>0.72142857142857164</v>
      </c>
      <c r="AZ25" s="13">
        <f t="shared" si="17"/>
        <v>0.76</v>
      </c>
      <c r="BA25" s="13">
        <f t="shared" si="17"/>
        <v>74.071428571428569</v>
      </c>
      <c r="BB25" s="13">
        <f t="shared" si="17"/>
        <v>0.75095238095238093</v>
      </c>
      <c r="BC25" s="13">
        <f t="shared" si="17"/>
        <v>0.63190476190476208</v>
      </c>
      <c r="BD25" s="13">
        <f t="shared" si="17"/>
        <v>69.142857142857139</v>
      </c>
      <c r="BE25" s="13">
        <f t="shared" si="17"/>
        <v>68.615079365079367</v>
      </c>
      <c r="BF25" s="13">
        <f t="shared" si="17"/>
        <v>0.5776190476190477</v>
      </c>
      <c r="BG25" s="13">
        <f t="shared" si="17"/>
        <v>0.63950000000000007</v>
      </c>
      <c r="BH25" s="13">
        <f t="shared" si="17"/>
        <v>0.53850000000000009</v>
      </c>
      <c r="BI25" s="13">
        <f t="shared" si="17"/>
        <v>0.66600000000000015</v>
      </c>
      <c r="BJ25" s="13">
        <f t="shared" si="17"/>
        <v>60.63095238095238</v>
      </c>
    </row>
  </sheetData>
  <mergeCells count="47">
    <mergeCell ref="AT3:AW3"/>
    <mergeCell ref="AY3:AZ3"/>
    <mergeCell ref="BB3:BC3"/>
    <mergeCell ref="BF3:BI3"/>
    <mergeCell ref="A25:L25"/>
    <mergeCell ref="BE2:BE3"/>
    <mergeCell ref="BF2:BJ2"/>
    <mergeCell ref="P3:Q3"/>
    <mergeCell ref="S3:T3"/>
    <mergeCell ref="Y3:Z3"/>
    <mergeCell ref="AB3:AC3"/>
    <mergeCell ref="AE3:AF3"/>
    <mergeCell ref="AH3:AI3"/>
    <mergeCell ref="AK3:AL3"/>
    <mergeCell ref="AO3:AR3"/>
    <mergeCell ref="BF1:BJ1"/>
    <mergeCell ref="P2:R2"/>
    <mergeCell ref="S2:U2"/>
    <mergeCell ref="V2:W2"/>
    <mergeCell ref="Y2:AA2"/>
    <mergeCell ref="AB2:AD2"/>
    <mergeCell ref="AE2:AG2"/>
    <mergeCell ref="AH2:AJ2"/>
    <mergeCell ref="AK2:AM2"/>
    <mergeCell ref="AN2:AN3"/>
    <mergeCell ref="M1:M3"/>
    <mergeCell ref="N1:N3"/>
    <mergeCell ref="O1:O3"/>
    <mergeCell ref="P1:X1"/>
    <mergeCell ref="Y1:AN1"/>
    <mergeCell ref="AO1:BE1"/>
    <mergeCell ref="AO2:AS2"/>
    <mergeCell ref="AT2:AX2"/>
    <mergeCell ref="AY2:BA2"/>
    <mergeCell ref="BB2:BD2"/>
    <mergeCell ref="G1:G3"/>
    <mergeCell ref="H1:H3"/>
    <mergeCell ref="I1:I3"/>
    <mergeCell ref="J1:J3"/>
    <mergeCell ref="K1:K3"/>
    <mergeCell ref="L1:L3"/>
    <mergeCell ref="A1:A3"/>
    <mergeCell ref="B1:B3"/>
    <mergeCell ref="C1:C3"/>
    <mergeCell ref="D1:D3"/>
    <mergeCell ref="E1:E3"/>
    <mergeCell ref="F1:F3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J6"/>
  <sheetViews>
    <sheetView workbookViewId="0">
      <selection activeCell="N6" sqref="N6:BJ6"/>
    </sheetView>
  </sheetViews>
  <sheetFormatPr defaultColWidth="9.109375" defaultRowHeight="14.4" x14ac:dyDescent="0.3"/>
  <cols>
    <col min="1" max="1" width="36.33203125" bestFit="1" customWidth="1"/>
    <col min="2" max="2" width="18.6640625" bestFit="1" customWidth="1"/>
    <col min="3" max="3" width="14.6640625" bestFit="1" customWidth="1"/>
    <col min="4" max="4" width="36.5546875" bestFit="1" customWidth="1"/>
    <col min="5" max="5" width="10" bestFit="1" customWidth="1"/>
    <col min="6" max="6" width="32.44140625" bestFit="1" customWidth="1"/>
    <col min="7" max="7" width="10.88671875" bestFit="1" customWidth="1"/>
    <col min="8" max="8" width="18.44140625" bestFit="1" customWidth="1"/>
    <col min="9" max="9" width="16.33203125" bestFit="1" customWidth="1"/>
    <col min="10" max="10" width="9.44140625" bestFit="1" customWidth="1"/>
    <col min="11" max="12" width="14.88671875" bestFit="1" customWidth="1"/>
    <col min="13" max="13" width="16.6640625" bestFit="1" customWidth="1"/>
    <col min="14" max="14" width="17.44140625" bestFit="1" customWidth="1"/>
    <col min="15" max="15" width="16.44140625" bestFit="1" customWidth="1"/>
    <col min="16" max="17" width="5" customWidth="1"/>
    <col min="18" max="18" width="11.88671875" customWidth="1"/>
    <col min="19" max="20" width="5.33203125" customWidth="1"/>
    <col min="21" max="21" width="13.109375" customWidth="1"/>
    <col min="22" max="22" width="5" customWidth="1"/>
    <col min="23" max="23" width="12.5546875" customWidth="1"/>
    <col min="24" max="24" width="13.44140625" customWidth="1"/>
    <col min="25" max="28" width="5" customWidth="1"/>
    <col min="29" max="29" width="12.88671875" customWidth="1"/>
    <col min="30" max="30" width="7.88671875" customWidth="1"/>
    <col min="31" max="31" width="6.33203125" customWidth="1"/>
    <col min="32" max="32" width="13" customWidth="1"/>
    <col min="33" max="34" width="5" customWidth="1"/>
    <col min="35" max="35" width="13.44140625" customWidth="1"/>
    <col min="36" max="37" width="5" customWidth="1"/>
    <col min="38" max="39" width="13.44140625" customWidth="1"/>
    <col min="40" max="43" width="5" customWidth="1"/>
    <col min="44" max="44" width="14.6640625" customWidth="1"/>
    <col min="45" max="46" width="5" customWidth="1"/>
    <col min="47" max="47" width="14" customWidth="1"/>
    <col min="48" max="50" width="5" customWidth="1"/>
    <col min="51" max="51" width="12.33203125" customWidth="1"/>
    <col min="52" max="52" width="5" customWidth="1"/>
    <col min="53" max="53" width="13.33203125" customWidth="1"/>
    <col min="54" max="55" width="6.88671875" customWidth="1"/>
    <col min="56" max="56" width="13.6640625" customWidth="1"/>
    <col min="57" max="57" width="13.109375" customWidth="1"/>
    <col min="58" max="61" width="5" customWidth="1"/>
    <col min="62" max="62" width="14" customWidth="1"/>
  </cols>
  <sheetData>
    <row r="1" spans="1:62" s="81" customFormat="1" ht="30.75" customHeight="1" x14ac:dyDescent="0.3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4" t="s">
        <v>6</v>
      </c>
      <c r="H1" s="4" t="s">
        <v>7</v>
      </c>
      <c r="I1" s="4" t="s">
        <v>8</v>
      </c>
      <c r="J1" s="4" t="s">
        <v>281</v>
      </c>
      <c r="K1" s="4" t="s">
        <v>9</v>
      </c>
      <c r="L1" s="4" t="s">
        <v>10</v>
      </c>
      <c r="M1" s="4" t="s">
        <v>11</v>
      </c>
      <c r="N1" s="4" t="s">
        <v>282</v>
      </c>
      <c r="O1" s="4" t="s">
        <v>13</v>
      </c>
      <c r="P1" s="4" t="s">
        <v>283</v>
      </c>
      <c r="Q1" s="4"/>
      <c r="R1" s="4"/>
      <c r="S1" s="4"/>
      <c r="T1" s="4"/>
      <c r="U1" s="4"/>
      <c r="V1" s="4"/>
      <c r="W1" s="4"/>
      <c r="X1" s="4"/>
      <c r="Y1" s="4" t="s">
        <v>284</v>
      </c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 t="s">
        <v>285</v>
      </c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 t="s">
        <v>286</v>
      </c>
      <c r="BG1" s="4"/>
      <c r="BH1" s="4"/>
      <c r="BI1" s="4"/>
      <c r="BJ1" s="4"/>
    </row>
    <row r="2" spans="1:62" s="81" customFormat="1" ht="25.5" customHeight="1" x14ac:dyDescent="0.3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 t="s">
        <v>287</v>
      </c>
      <c r="Q2" s="4"/>
      <c r="R2" s="4"/>
      <c r="S2" s="4" t="s">
        <v>288</v>
      </c>
      <c r="T2" s="4"/>
      <c r="U2" s="4"/>
      <c r="V2" s="4" t="s">
        <v>289</v>
      </c>
      <c r="W2" s="4"/>
      <c r="X2" s="5" t="s">
        <v>283</v>
      </c>
      <c r="Y2" s="4" t="s">
        <v>290</v>
      </c>
      <c r="Z2" s="4"/>
      <c r="AA2" s="4"/>
      <c r="AB2" s="4"/>
      <c r="AC2" s="4"/>
      <c r="AD2" s="4" t="s">
        <v>291</v>
      </c>
      <c r="AE2" s="4"/>
      <c r="AF2" s="4"/>
      <c r="AG2" s="4" t="s">
        <v>292</v>
      </c>
      <c r="AH2" s="4"/>
      <c r="AI2" s="4"/>
      <c r="AJ2" s="4" t="s">
        <v>293</v>
      </c>
      <c r="AK2" s="4"/>
      <c r="AL2" s="4"/>
      <c r="AM2" s="5" t="s">
        <v>284</v>
      </c>
      <c r="AN2" s="4" t="s">
        <v>294</v>
      </c>
      <c r="AO2" s="4"/>
      <c r="AP2" s="4"/>
      <c r="AQ2" s="4"/>
      <c r="AR2" s="4"/>
      <c r="AS2" s="4" t="s">
        <v>295</v>
      </c>
      <c r="AT2" s="4"/>
      <c r="AU2" s="4"/>
      <c r="AV2" s="4" t="s">
        <v>296</v>
      </c>
      <c r="AW2" s="4"/>
      <c r="AX2" s="4"/>
      <c r="AY2" s="4"/>
      <c r="AZ2" s="4" t="s">
        <v>297</v>
      </c>
      <c r="BA2" s="4"/>
      <c r="BB2" s="4" t="s">
        <v>298</v>
      </c>
      <c r="BC2" s="4"/>
      <c r="BD2" s="4"/>
      <c r="BE2" s="4" t="s">
        <v>23</v>
      </c>
      <c r="BF2" s="4" t="s">
        <v>116</v>
      </c>
      <c r="BG2" s="4"/>
      <c r="BH2" s="4"/>
      <c r="BI2" s="4"/>
      <c r="BJ2" s="4"/>
    </row>
    <row r="3" spans="1:62" s="81" customFormat="1" ht="41.25" customHeight="1" x14ac:dyDescent="0.3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 t="s">
        <v>22</v>
      </c>
      <c r="Q3" s="4"/>
      <c r="R3" s="5" t="s">
        <v>23</v>
      </c>
      <c r="S3" s="4" t="s">
        <v>22</v>
      </c>
      <c r="T3" s="4"/>
      <c r="U3" s="5" t="s">
        <v>23</v>
      </c>
      <c r="V3" s="5" t="s">
        <v>22</v>
      </c>
      <c r="W3" s="5" t="s">
        <v>23</v>
      </c>
      <c r="X3" s="5" t="s">
        <v>23</v>
      </c>
      <c r="Y3" s="4" t="s">
        <v>22</v>
      </c>
      <c r="Z3" s="4"/>
      <c r="AA3" s="4"/>
      <c r="AB3" s="4"/>
      <c r="AC3" s="5" t="s">
        <v>23</v>
      </c>
      <c r="AD3" s="4" t="s">
        <v>22</v>
      </c>
      <c r="AE3" s="4"/>
      <c r="AF3" s="5" t="s">
        <v>23</v>
      </c>
      <c r="AG3" s="4" t="s">
        <v>22</v>
      </c>
      <c r="AH3" s="4"/>
      <c r="AI3" s="5" t="s">
        <v>23</v>
      </c>
      <c r="AJ3" s="4" t="s">
        <v>22</v>
      </c>
      <c r="AK3" s="4"/>
      <c r="AL3" s="5" t="s">
        <v>23</v>
      </c>
      <c r="AM3" s="5" t="s">
        <v>23</v>
      </c>
      <c r="AN3" s="4" t="s">
        <v>22</v>
      </c>
      <c r="AO3" s="4"/>
      <c r="AP3" s="4"/>
      <c r="AQ3" s="4"/>
      <c r="AR3" s="5" t="s">
        <v>23</v>
      </c>
      <c r="AS3" s="4" t="s">
        <v>22</v>
      </c>
      <c r="AT3" s="4"/>
      <c r="AU3" s="5" t="s">
        <v>23</v>
      </c>
      <c r="AV3" s="4" t="s">
        <v>22</v>
      </c>
      <c r="AW3" s="4"/>
      <c r="AX3" s="4"/>
      <c r="AY3" s="5" t="s">
        <v>23</v>
      </c>
      <c r="AZ3" s="5" t="s">
        <v>22</v>
      </c>
      <c r="BA3" s="5" t="s">
        <v>23</v>
      </c>
      <c r="BB3" s="4" t="s">
        <v>22</v>
      </c>
      <c r="BC3" s="4"/>
      <c r="BD3" s="5" t="s">
        <v>23</v>
      </c>
      <c r="BE3" s="4"/>
      <c r="BF3" s="4" t="s">
        <v>22</v>
      </c>
      <c r="BG3" s="4"/>
      <c r="BH3" s="4"/>
      <c r="BI3" s="4"/>
      <c r="BJ3" s="5" t="s">
        <v>23</v>
      </c>
    </row>
    <row r="4" spans="1:62" s="82" customFormat="1" x14ac:dyDescent="0.3">
      <c r="A4" s="52" t="s">
        <v>299</v>
      </c>
      <c r="B4" s="52" t="s">
        <v>25</v>
      </c>
      <c r="C4" s="52" t="s">
        <v>26</v>
      </c>
      <c r="D4" s="52" t="s">
        <v>38</v>
      </c>
      <c r="E4" s="52" t="s">
        <v>300</v>
      </c>
      <c r="F4" s="52" t="s">
        <v>77</v>
      </c>
      <c r="G4" s="52" t="s">
        <v>301</v>
      </c>
      <c r="H4" s="52" t="s">
        <v>301</v>
      </c>
      <c r="I4" s="52" t="s">
        <v>32</v>
      </c>
      <c r="J4" s="52" t="s">
        <v>302</v>
      </c>
      <c r="K4" s="53">
        <v>45181.648217592592</v>
      </c>
      <c r="L4" s="53">
        <v>45181.720069444447</v>
      </c>
      <c r="M4" s="52" t="s">
        <v>303</v>
      </c>
      <c r="N4" s="54">
        <v>25.14</v>
      </c>
      <c r="O4" s="55">
        <f t="shared" ref="O4:O5" si="0">N4/31*100</f>
        <v>81.096774193548399</v>
      </c>
      <c r="P4" s="54">
        <v>0.56999999999999995</v>
      </c>
      <c r="Q4" s="54">
        <v>1</v>
      </c>
      <c r="R4" s="55">
        <f t="shared" ref="R4:R5" si="1">AVERAGE(P4:Q4)*100</f>
        <v>78.499999999999986</v>
      </c>
      <c r="S4" s="54">
        <v>1</v>
      </c>
      <c r="T4" s="54">
        <v>0.4</v>
      </c>
      <c r="U4" s="55">
        <f t="shared" ref="U4:U5" si="2">AVERAGE(S4:T4)*100</f>
        <v>70</v>
      </c>
      <c r="V4" s="54">
        <v>1</v>
      </c>
      <c r="W4" s="55">
        <f t="shared" ref="W4:W5" si="3">V4*100</f>
        <v>100</v>
      </c>
      <c r="X4" s="55">
        <f t="shared" ref="X4:X5" si="4">AVERAGE(P4:Q4,S4:T4,V4)*100</f>
        <v>79.399999999999991</v>
      </c>
      <c r="Y4" s="54">
        <v>1</v>
      </c>
      <c r="Z4" s="54">
        <v>1</v>
      </c>
      <c r="AA4" s="54">
        <v>1</v>
      </c>
      <c r="AB4" s="54">
        <v>1</v>
      </c>
      <c r="AC4" s="55">
        <f t="shared" ref="AC4:AC5" si="5">AVERAGE(Y4:AB4)*100</f>
        <v>100</v>
      </c>
      <c r="AD4" s="54">
        <v>0.2</v>
      </c>
      <c r="AE4" s="54">
        <v>1</v>
      </c>
      <c r="AF4" s="55">
        <f t="shared" ref="AF4:AF5" si="6">AVERAGE(AD4:AE4)*100</f>
        <v>60</v>
      </c>
      <c r="AG4" s="54">
        <v>1</v>
      </c>
      <c r="AH4" s="54">
        <v>1</v>
      </c>
      <c r="AI4" s="55">
        <f t="shared" ref="AI4:AI5" si="7">AVERAGE(AG4:AH4)*100</f>
        <v>100</v>
      </c>
      <c r="AJ4" s="54">
        <v>1</v>
      </c>
      <c r="AK4" s="54">
        <v>1</v>
      </c>
      <c r="AL4" s="55">
        <f t="shared" ref="AL4:AL5" si="8">AVERAGE(AJ4:AK4)*100</f>
        <v>100</v>
      </c>
      <c r="AM4" s="55">
        <f t="shared" ref="AM4:AM5" si="9">AVERAGE(Y4:AB4,AD4:AE4,AG4:AH4,AJ4:AK4)*100</f>
        <v>92</v>
      </c>
      <c r="AN4" s="54">
        <v>1</v>
      </c>
      <c r="AO4" s="54">
        <v>0.8</v>
      </c>
      <c r="AP4" s="54">
        <v>1</v>
      </c>
      <c r="AQ4" s="54">
        <v>0.17</v>
      </c>
      <c r="AR4" s="55">
        <f t="shared" ref="AR4:AR5" si="10">AVERAGE(AN4:AQ4)*100</f>
        <v>74.25</v>
      </c>
      <c r="AS4" s="54">
        <v>0.5</v>
      </c>
      <c r="AT4" s="54">
        <v>1</v>
      </c>
      <c r="AU4" s="55">
        <f t="shared" ref="AU4:AU5" si="11">AVERAGE(AS4:AT4)*100</f>
        <v>75</v>
      </c>
      <c r="AV4" s="54">
        <v>1</v>
      </c>
      <c r="AW4" s="54">
        <v>1</v>
      </c>
      <c r="AX4" s="54">
        <v>1</v>
      </c>
      <c r="AY4" s="55">
        <f t="shared" ref="AY4:AY5" si="12">AVERAGE(AV4:AX4)*100</f>
        <v>100</v>
      </c>
      <c r="AZ4" s="54">
        <v>0.89</v>
      </c>
      <c r="BA4" s="55">
        <f t="shared" ref="BA4:BA5" si="13">AZ4*100</f>
        <v>89</v>
      </c>
      <c r="BB4" s="54">
        <v>0.67</v>
      </c>
      <c r="BC4" s="54">
        <v>1</v>
      </c>
      <c r="BD4" s="55">
        <f t="shared" ref="BD4:BD5" si="14">AVERAGE(BB4:BC4)*100</f>
        <v>83.5</v>
      </c>
      <c r="BE4" s="55">
        <f t="shared" ref="BE4:BE5" si="15">AVERAGE(AN4:AQ4,AS4:AT4,AV4:AX4,AZ4,BB4:BC4)*100</f>
        <v>83.583333333333329</v>
      </c>
      <c r="BF4" s="54">
        <v>0.25</v>
      </c>
      <c r="BG4" s="54">
        <v>0.5</v>
      </c>
      <c r="BH4" s="54">
        <v>0.75</v>
      </c>
      <c r="BI4" s="54">
        <v>0.44</v>
      </c>
      <c r="BJ4" s="55">
        <f t="shared" ref="BJ4:BJ5" si="16">AVERAGE(BF4:BI4)*100</f>
        <v>48.5</v>
      </c>
    </row>
    <row r="5" spans="1:62" s="82" customFormat="1" x14ac:dyDescent="0.3">
      <c r="A5" s="52" t="s">
        <v>304</v>
      </c>
      <c r="B5" s="52" t="s">
        <v>25</v>
      </c>
      <c r="C5" s="52" t="s">
        <v>26</v>
      </c>
      <c r="D5" s="52" t="s">
        <v>49</v>
      </c>
      <c r="E5" s="52" t="s">
        <v>300</v>
      </c>
      <c r="F5" s="52" t="s">
        <v>77</v>
      </c>
      <c r="G5" s="52" t="s">
        <v>102</v>
      </c>
      <c r="H5" s="52" t="s">
        <v>102</v>
      </c>
      <c r="I5" s="52" t="s">
        <v>32</v>
      </c>
      <c r="J5" s="52" t="s">
        <v>302</v>
      </c>
      <c r="K5" s="53">
        <v>45184.448148148149</v>
      </c>
      <c r="L5" s="53">
        <v>45184.55709490741</v>
      </c>
      <c r="M5" s="52" t="s">
        <v>305</v>
      </c>
      <c r="N5" s="54">
        <v>18.89</v>
      </c>
      <c r="O5" s="55">
        <f t="shared" si="0"/>
        <v>60.935483870967744</v>
      </c>
      <c r="P5" s="54">
        <v>0.6</v>
      </c>
      <c r="Q5" s="54">
        <v>0.5</v>
      </c>
      <c r="R5" s="55">
        <f t="shared" si="1"/>
        <v>55.000000000000007</v>
      </c>
      <c r="S5" s="54">
        <v>1</v>
      </c>
      <c r="T5" s="54">
        <v>1</v>
      </c>
      <c r="U5" s="55">
        <f t="shared" si="2"/>
        <v>100</v>
      </c>
      <c r="V5" s="54">
        <v>0</v>
      </c>
      <c r="W5" s="55">
        <f t="shared" si="3"/>
        <v>0</v>
      </c>
      <c r="X5" s="55">
        <f t="shared" si="4"/>
        <v>62</v>
      </c>
      <c r="Y5" s="54">
        <v>0.4</v>
      </c>
      <c r="Z5" s="54">
        <v>1</v>
      </c>
      <c r="AA5" s="54">
        <v>0.5</v>
      </c>
      <c r="AB5" s="54">
        <v>1</v>
      </c>
      <c r="AC5" s="55">
        <f t="shared" si="5"/>
        <v>72.5</v>
      </c>
      <c r="AD5" s="54">
        <v>0.2</v>
      </c>
      <c r="AE5" s="54">
        <v>1</v>
      </c>
      <c r="AF5" s="55">
        <f t="shared" si="6"/>
        <v>60</v>
      </c>
      <c r="AG5" s="54">
        <v>1</v>
      </c>
      <c r="AH5" s="54">
        <v>0</v>
      </c>
      <c r="AI5" s="55">
        <f t="shared" si="7"/>
        <v>50</v>
      </c>
      <c r="AJ5" s="54">
        <v>0.6</v>
      </c>
      <c r="AK5" s="54">
        <v>0.88</v>
      </c>
      <c r="AL5" s="55">
        <f t="shared" si="8"/>
        <v>74</v>
      </c>
      <c r="AM5" s="55">
        <f t="shared" si="9"/>
        <v>65.8</v>
      </c>
      <c r="AN5" s="54">
        <v>0.17</v>
      </c>
      <c r="AO5" s="54">
        <v>0.6</v>
      </c>
      <c r="AP5" s="54">
        <v>0.8</v>
      </c>
      <c r="AQ5" s="54">
        <v>0.6</v>
      </c>
      <c r="AR5" s="55">
        <f t="shared" si="10"/>
        <v>54.25</v>
      </c>
      <c r="AS5" s="54">
        <v>0.67</v>
      </c>
      <c r="AT5" s="54">
        <v>0.5</v>
      </c>
      <c r="AU5" s="55">
        <f t="shared" si="11"/>
        <v>58.5</v>
      </c>
      <c r="AV5" s="54">
        <v>0</v>
      </c>
      <c r="AW5" s="54">
        <v>0.75</v>
      </c>
      <c r="AX5" s="54">
        <v>1</v>
      </c>
      <c r="AY5" s="55">
        <f t="shared" si="12"/>
        <v>58.333333333333336</v>
      </c>
      <c r="AZ5" s="54">
        <v>0</v>
      </c>
      <c r="BA5" s="55">
        <f t="shared" si="13"/>
        <v>0</v>
      </c>
      <c r="BB5" s="54">
        <v>0.67</v>
      </c>
      <c r="BC5" s="54">
        <v>1</v>
      </c>
      <c r="BD5" s="55">
        <f t="shared" si="14"/>
        <v>83.5</v>
      </c>
      <c r="BE5" s="55">
        <f t="shared" si="15"/>
        <v>56.333333333333336</v>
      </c>
      <c r="BF5" s="54">
        <v>0.67</v>
      </c>
      <c r="BG5" s="54">
        <v>0.67</v>
      </c>
      <c r="BH5" s="54">
        <v>0.64</v>
      </c>
      <c r="BI5" s="54">
        <v>0.5</v>
      </c>
      <c r="BJ5" s="55">
        <f t="shared" si="16"/>
        <v>62</v>
      </c>
    </row>
    <row r="6" spans="1:62" s="82" customFormat="1" x14ac:dyDescent="0.3">
      <c r="A6" s="1" t="s">
        <v>34</v>
      </c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3"/>
      <c r="N6" s="11">
        <f>AVERAGE(N4:N5)</f>
        <v>22.015000000000001</v>
      </c>
      <c r="O6" s="11">
        <f t="shared" ref="O6:BJ6" si="17">AVERAGE(O4:O5)</f>
        <v>71.016129032258078</v>
      </c>
      <c r="P6" s="11">
        <f t="shared" si="17"/>
        <v>0.58499999999999996</v>
      </c>
      <c r="Q6" s="11">
        <f t="shared" si="17"/>
        <v>0.75</v>
      </c>
      <c r="R6" s="11">
        <f t="shared" si="17"/>
        <v>66.75</v>
      </c>
      <c r="S6" s="11">
        <f t="shared" si="17"/>
        <v>1</v>
      </c>
      <c r="T6" s="11">
        <f t="shared" si="17"/>
        <v>0.7</v>
      </c>
      <c r="U6" s="11">
        <f t="shared" si="17"/>
        <v>85</v>
      </c>
      <c r="V6" s="11">
        <f t="shared" si="17"/>
        <v>0.5</v>
      </c>
      <c r="W6" s="11">
        <f t="shared" si="17"/>
        <v>50</v>
      </c>
      <c r="X6" s="11">
        <f t="shared" si="17"/>
        <v>70.699999999999989</v>
      </c>
      <c r="Y6" s="11">
        <f t="shared" si="17"/>
        <v>0.7</v>
      </c>
      <c r="Z6" s="11">
        <f t="shared" si="17"/>
        <v>1</v>
      </c>
      <c r="AA6" s="11">
        <f t="shared" si="17"/>
        <v>0.75</v>
      </c>
      <c r="AB6" s="11">
        <f t="shared" si="17"/>
        <v>1</v>
      </c>
      <c r="AC6" s="11">
        <f t="shared" si="17"/>
        <v>86.25</v>
      </c>
      <c r="AD6" s="11">
        <f t="shared" si="17"/>
        <v>0.2</v>
      </c>
      <c r="AE6" s="11">
        <f t="shared" si="17"/>
        <v>1</v>
      </c>
      <c r="AF6" s="11">
        <f t="shared" si="17"/>
        <v>60</v>
      </c>
      <c r="AG6" s="11">
        <f t="shared" si="17"/>
        <v>1</v>
      </c>
      <c r="AH6" s="11">
        <f t="shared" si="17"/>
        <v>0.5</v>
      </c>
      <c r="AI6" s="11">
        <f t="shared" si="17"/>
        <v>75</v>
      </c>
      <c r="AJ6" s="11">
        <f t="shared" si="17"/>
        <v>0.8</v>
      </c>
      <c r="AK6" s="11">
        <f t="shared" si="17"/>
        <v>0.94</v>
      </c>
      <c r="AL6" s="11">
        <f t="shared" si="17"/>
        <v>87</v>
      </c>
      <c r="AM6" s="11">
        <f t="shared" si="17"/>
        <v>78.900000000000006</v>
      </c>
      <c r="AN6" s="11">
        <f t="shared" si="17"/>
        <v>0.58499999999999996</v>
      </c>
      <c r="AO6" s="11">
        <f t="shared" si="17"/>
        <v>0.7</v>
      </c>
      <c r="AP6" s="11">
        <f t="shared" si="17"/>
        <v>0.9</v>
      </c>
      <c r="AQ6" s="11">
        <f t="shared" si="17"/>
        <v>0.38500000000000001</v>
      </c>
      <c r="AR6" s="11">
        <f t="shared" si="17"/>
        <v>64.25</v>
      </c>
      <c r="AS6" s="11">
        <f t="shared" si="17"/>
        <v>0.58499999999999996</v>
      </c>
      <c r="AT6" s="11">
        <f t="shared" si="17"/>
        <v>0.75</v>
      </c>
      <c r="AU6" s="11">
        <f t="shared" si="17"/>
        <v>66.75</v>
      </c>
      <c r="AV6" s="11">
        <f t="shared" si="17"/>
        <v>0.5</v>
      </c>
      <c r="AW6" s="11">
        <f t="shared" si="17"/>
        <v>0.875</v>
      </c>
      <c r="AX6" s="11">
        <f t="shared" si="17"/>
        <v>1</v>
      </c>
      <c r="AY6" s="11">
        <f t="shared" si="17"/>
        <v>79.166666666666671</v>
      </c>
      <c r="AZ6" s="11">
        <f t="shared" si="17"/>
        <v>0.44500000000000001</v>
      </c>
      <c r="BA6" s="11">
        <f t="shared" si="17"/>
        <v>44.5</v>
      </c>
      <c r="BB6" s="11">
        <f t="shared" si="17"/>
        <v>0.67</v>
      </c>
      <c r="BC6" s="11">
        <f t="shared" si="17"/>
        <v>1</v>
      </c>
      <c r="BD6" s="11">
        <f t="shared" si="17"/>
        <v>83.5</v>
      </c>
      <c r="BE6" s="11">
        <f t="shared" si="17"/>
        <v>69.958333333333329</v>
      </c>
      <c r="BF6" s="11">
        <f t="shared" si="17"/>
        <v>0.46</v>
      </c>
      <c r="BG6" s="11">
        <f t="shared" si="17"/>
        <v>0.58499999999999996</v>
      </c>
      <c r="BH6" s="11">
        <f t="shared" si="17"/>
        <v>0.69500000000000006</v>
      </c>
      <c r="BI6" s="11">
        <f t="shared" si="17"/>
        <v>0.47</v>
      </c>
      <c r="BJ6" s="11">
        <f t="shared" si="17"/>
        <v>55.25</v>
      </c>
    </row>
  </sheetData>
  <mergeCells count="45">
    <mergeCell ref="BB3:BC3"/>
    <mergeCell ref="BF3:BI3"/>
    <mergeCell ref="A6:L6"/>
    <mergeCell ref="BF2:BJ2"/>
    <mergeCell ref="P3:Q3"/>
    <mergeCell ref="S3:T3"/>
    <mergeCell ref="Y3:AB3"/>
    <mergeCell ref="AD3:AE3"/>
    <mergeCell ref="AG3:AH3"/>
    <mergeCell ref="AJ3:AK3"/>
    <mergeCell ref="AN3:AQ3"/>
    <mergeCell ref="AS3:AT3"/>
    <mergeCell ref="AV3:AX3"/>
    <mergeCell ref="BF1:BJ1"/>
    <mergeCell ref="P2:R2"/>
    <mergeCell ref="S2:U2"/>
    <mergeCell ref="V2:W2"/>
    <mergeCell ref="Y2:AC2"/>
    <mergeCell ref="AD2:AF2"/>
    <mergeCell ref="AG2:AI2"/>
    <mergeCell ref="AJ2:AL2"/>
    <mergeCell ref="AN2:AR2"/>
    <mergeCell ref="AS2:AU2"/>
    <mergeCell ref="M1:M3"/>
    <mergeCell ref="N1:N3"/>
    <mergeCell ref="O1:O3"/>
    <mergeCell ref="P1:X1"/>
    <mergeCell ref="Y1:AM1"/>
    <mergeCell ref="AN1:BE1"/>
    <mergeCell ref="AV2:AY2"/>
    <mergeCell ref="AZ2:BA2"/>
    <mergeCell ref="BB2:BD2"/>
    <mergeCell ref="BE2:BE3"/>
    <mergeCell ref="G1:G3"/>
    <mergeCell ref="H1:H3"/>
    <mergeCell ref="I1:I3"/>
    <mergeCell ref="J1:J3"/>
    <mergeCell ref="K1:K3"/>
    <mergeCell ref="L1:L3"/>
    <mergeCell ref="A1:A3"/>
    <mergeCell ref="B1:B3"/>
    <mergeCell ref="C1:C3"/>
    <mergeCell ref="D1:D3"/>
    <mergeCell ref="E1:E3"/>
    <mergeCell ref="F1:F3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5"/>
  <sheetViews>
    <sheetView workbookViewId="0">
      <selection activeCell="L5" sqref="L5:AP5"/>
    </sheetView>
  </sheetViews>
  <sheetFormatPr defaultRowHeight="15.6" x14ac:dyDescent="0.3"/>
  <cols>
    <col min="1" max="16384" width="8.88671875" style="63"/>
  </cols>
  <sheetData>
    <row r="1" spans="1:43" s="74" customFormat="1" ht="33.75" customHeight="1" x14ac:dyDescent="0.3">
      <c r="A1" s="62" t="s">
        <v>0</v>
      </c>
      <c r="B1" s="62" t="s">
        <v>108</v>
      </c>
      <c r="C1" s="62" t="s">
        <v>109</v>
      </c>
      <c r="D1" s="62" t="s">
        <v>3</v>
      </c>
      <c r="E1" s="62" t="s">
        <v>5</v>
      </c>
      <c r="F1" s="62" t="s">
        <v>6</v>
      </c>
      <c r="G1" s="62" t="s">
        <v>7</v>
      </c>
      <c r="H1" s="62" t="s">
        <v>110</v>
      </c>
      <c r="I1" s="62" t="s">
        <v>9</v>
      </c>
      <c r="J1" s="62" t="s">
        <v>111</v>
      </c>
      <c r="K1" s="62" t="s">
        <v>11</v>
      </c>
      <c r="L1" s="62" t="s">
        <v>249</v>
      </c>
      <c r="M1" s="62" t="s">
        <v>113</v>
      </c>
      <c r="N1" s="62" t="s">
        <v>250</v>
      </c>
      <c r="O1" s="62"/>
      <c r="P1" s="62"/>
      <c r="Q1" s="62"/>
      <c r="R1" s="62"/>
      <c r="S1" s="62"/>
      <c r="T1" s="72" t="s">
        <v>251</v>
      </c>
      <c r="U1" s="72"/>
      <c r="V1" s="72"/>
      <c r="W1" s="72"/>
      <c r="X1" s="72"/>
      <c r="Y1" s="72"/>
      <c r="Z1" s="72"/>
      <c r="AA1" s="72"/>
      <c r="AB1" s="72"/>
      <c r="AC1" s="72"/>
      <c r="AD1" s="72"/>
      <c r="AE1" s="72"/>
      <c r="AF1" s="62" t="s">
        <v>252</v>
      </c>
      <c r="AG1" s="62"/>
      <c r="AH1" s="62"/>
      <c r="AI1" s="62"/>
      <c r="AJ1" s="62"/>
      <c r="AK1" s="62"/>
      <c r="AL1" s="73" t="s">
        <v>116</v>
      </c>
      <c r="AM1" s="73"/>
      <c r="AN1" s="73"/>
      <c r="AO1" s="73"/>
      <c r="AP1" s="73"/>
    </row>
    <row r="2" spans="1:43" s="74" customFormat="1" ht="105.6" customHeight="1" x14ac:dyDescent="0.3">
      <c r="A2" s="62"/>
      <c r="B2" s="62"/>
      <c r="C2" s="62"/>
      <c r="D2" s="62"/>
      <c r="E2" s="62"/>
      <c r="F2" s="62"/>
      <c r="G2" s="62"/>
      <c r="H2" s="62"/>
      <c r="I2" s="62"/>
      <c r="J2" s="62"/>
      <c r="K2" s="62"/>
      <c r="L2" s="62"/>
      <c r="M2" s="62"/>
      <c r="N2" s="64" t="s">
        <v>253</v>
      </c>
      <c r="O2" s="64" t="s">
        <v>254</v>
      </c>
      <c r="P2" s="64" t="s">
        <v>255</v>
      </c>
      <c r="Q2" s="64" t="s">
        <v>256</v>
      </c>
      <c r="R2" s="64" t="s">
        <v>257</v>
      </c>
      <c r="S2" s="62" t="s">
        <v>113</v>
      </c>
      <c r="T2" s="62" t="s">
        <v>258</v>
      </c>
      <c r="U2" s="62"/>
      <c r="V2" s="62"/>
      <c r="W2" s="64" t="s">
        <v>259</v>
      </c>
      <c r="X2" s="64" t="s">
        <v>260</v>
      </c>
      <c r="Y2" s="64" t="s">
        <v>261</v>
      </c>
      <c r="Z2" s="64" t="s">
        <v>262</v>
      </c>
      <c r="AA2" s="64" t="s">
        <v>263</v>
      </c>
      <c r="AB2" s="64" t="s">
        <v>264</v>
      </c>
      <c r="AC2" s="64" t="s">
        <v>265</v>
      </c>
      <c r="AD2" s="64" t="s">
        <v>266</v>
      </c>
      <c r="AE2" s="62" t="s">
        <v>113</v>
      </c>
      <c r="AF2" s="62"/>
      <c r="AG2" s="62"/>
      <c r="AH2" s="62"/>
      <c r="AI2" s="62"/>
      <c r="AJ2" s="62"/>
      <c r="AK2" s="62"/>
      <c r="AL2" s="73"/>
      <c r="AM2" s="73"/>
      <c r="AN2" s="73"/>
      <c r="AO2" s="73"/>
      <c r="AP2" s="73"/>
    </row>
    <row r="3" spans="1:43" s="77" customFormat="1" ht="46.8" x14ac:dyDescent="0.3">
      <c r="A3" s="62"/>
      <c r="B3" s="62"/>
      <c r="C3" s="62"/>
      <c r="D3" s="62"/>
      <c r="E3" s="62"/>
      <c r="F3" s="62"/>
      <c r="G3" s="62"/>
      <c r="H3" s="62"/>
      <c r="I3" s="62"/>
      <c r="J3" s="62"/>
      <c r="K3" s="62"/>
      <c r="L3" s="62"/>
      <c r="M3" s="62"/>
      <c r="N3" s="75" t="s">
        <v>267</v>
      </c>
      <c r="O3" s="75" t="s">
        <v>268</v>
      </c>
      <c r="P3" s="75" t="s">
        <v>269</v>
      </c>
      <c r="Q3" s="75" t="s">
        <v>270</v>
      </c>
      <c r="R3" s="75" t="s">
        <v>271</v>
      </c>
      <c r="S3" s="62"/>
      <c r="T3" s="75" t="s">
        <v>272</v>
      </c>
      <c r="U3" s="75" t="s">
        <v>123</v>
      </c>
      <c r="V3" s="64" t="s">
        <v>113</v>
      </c>
      <c r="W3" s="76" t="s">
        <v>124</v>
      </c>
      <c r="X3" s="76" t="s">
        <v>125</v>
      </c>
      <c r="Y3" s="76" t="s">
        <v>126</v>
      </c>
      <c r="Z3" s="76" t="s">
        <v>127</v>
      </c>
      <c r="AA3" s="76" t="s">
        <v>128</v>
      </c>
      <c r="AB3" s="76" t="s">
        <v>129</v>
      </c>
      <c r="AC3" s="76" t="s">
        <v>130</v>
      </c>
      <c r="AD3" s="76" t="s">
        <v>131</v>
      </c>
      <c r="AE3" s="62"/>
      <c r="AF3" s="76" t="s">
        <v>132</v>
      </c>
      <c r="AG3" s="76" t="s">
        <v>133</v>
      </c>
      <c r="AH3" s="76" t="s">
        <v>134</v>
      </c>
      <c r="AI3" s="76" t="s">
        <v>135</v>
      </c>
      <c r="AJ3" s="76" t="s">
        <v>136</v>
      </c>
      <c r="AK3" s="64" t="s">
        <v>113</v>
      </c>
      <c r="AL3" s="76" t="s">
        <v>137</v>
      </c>
      <c r="AM3" s="76" t="s">
        <v>138</v>
      </c>
      <c r="AN3" s="76" t="s">
        <v>139</v>
      </c>
      <c r="AO3" s="76" t="s">
        <v>140</v>
      </c>
      <c r="AP3" s="64" t="s">
        <v>113</v>
      </c>
    </row>
    <row r="4" spans="1:43" x14ac:dyDescent="0.3">
      <c r="A4" s="66" t="s">
        <v>273</v>
      </c>
      <c r="B4" s="66" t="s">
        <v>274</v>
      </c>
      <c r="C4" s="66" t="s">
        <v>149</v>
      </c>
      <c r="D4" s="66" t="s">
        <v>275</v>
      </c>
      <c r="E4" s="66" t="s">
        <v>160</v>
      </c>
      <c r="F4" s="66" t="s">
        <v>93</v>
      </c>
      <c r="G4" s="66" t="s">
        <v>276</v>
      </c>
      <c r="H4" s="66" t="s">
        <v>153</v>
      </c>
      <c r="I4" s="66" t="s">
        <v>277</v>
      </c>
      <c r="J4" s="66" t="s">
        <v>278</v>
      </c>
      <c r="K4" s="66" t="s">
        <v>279</v>
      </c>
      <c r="L4" s="67">
        <v>13.89</v>
      </c>
      <c r="M4" s="67">
        <f t="shared" ref="M4" si="0">L4/24*100</f>
        <v>57.875</v>
      </c>
      <c r="N4" s="68">
        <v>0</v>
      </c>
      <c r="O4" s="68">
        <v>0</v>
      </c>
      <c r="P4" s="68">
        <v>1</v>
      </c>
      <c r="Q4" s="68">
        <v>1</v>
      </c>
      <c r="R4" s="68">
        <v>0</v>
      </c>
      <c r="S4" s="67">
        <f t="shared" ref="S4" si="1">AVERAGE(N4:R4)*100</f>
        <v>40</v>
      </c>
      <c r="T4" s="68">
        <v>1</v>
      </c>
      <c r="U4" s="68">
        <v>1</v>
      </c>
      <c r="V4" s="67">
        <f t="shared" ref="V4" si="2">AVERAGE(T4:U4)*100</f>
        <v>100</v>
      </c>
      <c r="W4" s="68">
        <v>0</v>
      </c>
      <c r="X4" s="68">
        <v>0.5</v>
      </c>
      <c r="Y4" s="68">
        <v>1</v>
      </c>
      <c r="Z4" s="68">
        <v>0.33</v>
      </c>
      <c r="AA4" s="68">
        <v>1</v>
      </c>
      <c r="AB4" s="68">
        <v>1</v>
      </c>
      <c r="AC4" s="68">
        <v>0.33</v>
      </c>
      <c r="AD4" s="68">
        <v>1</v>
      </c>
      <c r="AE4" s="67">
        <f t="shared" ref="AE4" si="3">AVERAGE(T4:U4,W4:AD4)*100</f>
        <v>71.599999999999994</v>
      </c>
      <c r="AF4" s="68">
        <v>0.33</v>
      </c>
      <c r="AG4" s="68">
        <v>0.33</v>
      </c>
      <c r="AH4" s="68">
        <v>1</v>
      </c>
      <c r="AI4" s="68">
        <v>1</v>
      </c>
      <c r="AJ4" s="68">
        <v>0.33</v>
      </c>
      <c r="AK4" s="67">
        <f t="shared" ref="AK4" si="4">AVERAGE(AF4:AJ4)*100</f>
        <v>59.800000000000011</v>
      </c>
      <c r="AL4" s="68">
        <v>0</v>
      </c>
      <c r="AM4" s="68">
        <v>0.5</v>
      </c>
      <c r="AN4" s="68">
        <v>0.86</v>
      </c>
      <c r="AO4" s="68">
        <v>0.36</v>
      </c>
      <c r="AP4" s="67">
        <f t="shared" ref="AP4" si="5">AVERAGE(AL4:AO4)*100</f>
        <v>42.999999999999993</v>
      </c>
    </row>
    <row r="5" spans="1:43" s="80" customFormat="1" ht="29.25" customHeight="1" x14ac:dyDescent="0.3">
      <c r="A5" s="78" t="s">
        <v>280</v>
      </c>
      <c r="B5" s="78"/>
      <c r="C5" s="78"/>
      <c r="D5" s="78"/>
      <c r="E5" s="78"/>
      <c r="F5" s="78"/>
      <c r="G5" s="78"/>
      <c r="H5" s="78"/>
      <c r="I5" s="78"/>
      <c r="J5" s="78"/>
      <c r="K5" s="78"/>
      <c r="L5" s="71">
        <f>AVERAGE(L4)</f>
        <v>13.89</v>
      </c>
      <c r="M5" s="71">
        <f t="shared" ref="M5:AP5" si="6">AVERAGE(M4)</f>
        <v>57.875</v>
      </c>
      <c r="N5" s="71">
        <f t="shared" si="6"/>
        <v>0</v>
      </c>
      <c r="O5" s="71">
        <f t="shared" si="6"/>
        <v>0</v>
      </c>
      <c r="P5" s="71">
        <f t="shared" si="6"/>
        <v>1</v>
      </c>
      <c r="Q5" s="71">
        <f t="shared" si="6"/>
        <v>1</v>
      </c>
      <c r="R5" s="71">
        <f t="shared" si="6"/>
        <v>0</v>
      </c>
      <c r="S5" s="71">
        <f t="shared" si="6"/>
        <v>40</v>
      </c>
      <c r="T5" s="71">
        <f t="shared" si="6"/>
        <v>1</v>
      </c>
      <c r="U5" s="71">
        <f t="shared" si="6"/>
        <v>1</v>
      </c>
      <c r="V5" s="71">
        <f t="shared" si="6"/>
        <v>100</v>
      </c>
      <c r="W5" s="71">
        <f t="shared" si="6"/>
        <v>0</v>
      </c>
      <c r="X5" s="71">
        <f t="shared" si="6"/>
        <v>0.5</v>
      </c>
      <c r="Y5" s="71">
        <f t="shared" si="6"/>
        <v>1</v>
      </c>
      <c r="Z5" s="71">
        <f t="shared" si="6"/>
        <v>0.33</v>
      </c>
      <c r="AA5" s="71">
        <f t="shared" si="6"/>
        <v>1</v>
      </c>
      <c r="AB5" s="71">
        <f t="shared" si="6"/>
        <v>1</v>
      </c>
      <c r="AC5" s="71">
        <f t="shared" si="6"/>
        <v>0.33</v>
      </c>
      <c r="AD5" s="71">
        <f t="shared" si="6"/>
        <v>1</v>
      </c>
      <c r="AE5" s="71">
        <f t="shared" si="6"/>
        <v>71.599999999999994</v>
      </c>
      <c r="AF5" s="71">
        <f t="shared" si="6"/>
        <v>0.33</v>
      </c>
      <c r="AG5" s="71">
        <f t="shared" si="6"/>
        <v>0.33</v>
      </c>
      <c r="AH5" s="71">
        <f t="shared" si="6"/>
        <v>1</v>
      </c>
      <c r="AI5" s="71">
        <f t="shared" si="6"/>
        <v>1</v>
      </c>
      <c r="AJ5" s="71">
        <f t="shared" si="6"/>
        <v>0.33</v>
      </c>
      <c r="AK5" s="71">
        <f t="shared" si="6"/>
        <v>59.800000000000011</v>
      </c>
      <c r="AL5" s="71">
        <f t="shared" si="6"/>
        <v>0</v>
      </c>
      <c r="AM5" s="71">
        <f t="shared" si="6"/>
        <v>0.5</v>
      </c>
      <c r="AN5" s="71">
        <f t="shared" si="6"/>
        <v>0.86</v>
      </c>
      <c r="AO5" s="71">
        <f t="shared" si="6"/>
        <v>0.36</v>
      </c>
      <c r="AP5" s="71">
        <f t="shared" si="6"/>
        <v>42.999999999999993</v>
      </c>
      <c r="AQ5" s="79"/>
    </row>
  </sheetData>
  <mergeCells count="20">
    <mergeCell ref="M1:M3"/>
    <mergeCell ref="N1:S1"/>
    <mergeCell ref="T1:AE1"/>
    <mergeCell ref="AF1:AK2"/>
    <mergeCell ref="AL1:AP2"/>
    <mergeCell ref="S2:S3"/>
    <mergeCell ref="T2:V2"/>
    <mergeCell ref="AE2:AE3"/>
    <mergeCell ref="G1:G3"/>
    <mergeCell ref="H1:H3"/>
    <mergeCell ref="I1:I3"/>
    <mergeCell ref="J1:J3"/>
    <mergeCell ref="K1:K3"/>
    <mergeCell ref="L1:L3"/>
    <mergeCell ref="A1:A3"/>
    <mergeCell ref="B1:B3"/>
    <mergeCell ref="C1:C3"/>
    <mergeCell ref="D1:D3"/>
    <mergeCell ref="E1:E3"/>
    <mergeCell ref="F1:F3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16"/>
  <sheetViews>
    <sheetView zoomScaleNormal="100" workbookViewId="0">
      <selection activeCell="L16" sqref="L16:AT16"/>
    </sheetView>
  </sheetViews>
  <sheetFormatPr defaultRowHeight="15.6" x14ac:dyDescent="0.3"/>
  <cols>
    <col min="1" max="1" width="43.5546875" style="63" customWidth="1"/>
    <col min="2" max="2" width="10.77734375" style="63" customWidth="1"/>
    <col min="3" max="22" width="8.88671875" style="63"/>
    <col min="23" max="23" width="11" style="63" customWidth="1"/>
    <col min="24" max="24" width="12.88671875" style="63" customWidth="1"/>
    <col min="25" max="16384" width="8.88671875" style="63"/>
  </cols>
  <sheetData>
    <row r="1" spans="1:46" x14ac:dyDescent="0.3">
      <c r="A1" s="62" t="s">
        <v>0</v>
      </c>
      <c r="B1" s="62" t="s">
        <v>108</v>
      </c>
      <c r="C1" s="62" t="s">
        <v>109</v>
      </c>
      <c r="D1" s="62" t="s">
        <v>3</v>
      </c>
      <c r="E1" s="62" t="s">
        <v>5</v>
      </c>
      <c r="F1" s="62" t="s">
        <v>6</v>
      </c>
      <c r="G1" s="62" t="s">
        <v>7</v>
      </c>
      <c r="H1" s="62" t="s">
        <v>110</v>
      </c>
      <c r="I1" s="62" t="s">
        <v>9</v>
      </c>
      <c r="J1" s="62" t="s">
        <v>111</v>
      </c>
      <c r="K1" s="62" t="s">
        <v>11</v>
      </c>
      <c r="L1" s="62" t="s">
        <v>112</v>
      </c>
      <c r="M1" s="62" t="s">
        <v>113</v>
      </c>
      <c r="N1" s="62" t="s">
        <v>114</v>
      </c>
      <c r="O1" s="62"/>
      <c r="P1" s="62"/>
      <c r="Q1" s="62"/>
      <c r="R1" s="62"/>
      <c r="S1" s="62"/>
      <c r="T1" s="62"/>
      <c r="U1" s="62"/>
      <c r="V1" s="62"/>
      <c r="W1" s="62"/>
      <c r="X1" s="62"/>
      <c r="Y1" s="62" t="s">
        <v>115</v>
      </c>
      <c r="Z1" s="62"/>
      <c r="AA1" s="62"/>
      <c r="AB1" s="62"/>
      <c r="AC1" s="62"/>
      <c r="AD1" s="62"/>
      <c r="AE1" s="62"/>
      <c r="AF1" s="62"/>
      <c r="AG1" s="62"/>
      <c r="AH1" s="62"/>
      <c r="AI1" s="62"/>
      <c r="AJ1" s="62"/>
      <c r="AK1" s="62"/>
      <c r="AL1" s="62"/>
      <c r="AM1" s="62"/>
      <c r="AN1" s="62"/>
      <c r="AO1" s="62"/>
      <c r="AP1" s="62" t="s">
        <v>116</v>
      </c>
      <c r="AQ1" s="62"/>
      <c r="AR1" s="62"/>
      <c r="AS1" s="62"/>
      <c r="AT1" s="62"/>
    </row>
    <row r="2" spans="1:46" ht="62.4" x14ac:dyDescent="0.3">
      <c r="A2" s="62"/>
      <c r="B2" s="62"/>
      <c r="C2" s="62"/>
      <c r="D2" s="62"/>
      <c r="E2" s="62"/>
      <c r="F2" s="62"/>
      <c r="G2" s="62"/>
      <c r="H2" s="62"/>
      <c r="I2" s="62"/>
      <c r="J2" s="62"/>
      <c r="K2" s="62"/>
      <c r="L2" s="62"/>
      <c r="M2" s="62"/>
      <c r="N2" s="64" t="s">
        <v>117</v>
      </c>
      <c r="O2" s="64" t="s">
        <v>118</v>
      </c>
      <c r="P2" s="64" t="s">
        <v>119</v>
      </c>
      <c r="Q2" s="64" t="s">
        <v>120</v>
      </c>
      <c r="R2" s="64" t="s">
        <v>121</v>
      </c>
      <c r="S2" s="64" t="s">
        <v>122</v>
      </c>
      <c r="T2" s="64" t="s">
        <v>123</v>
      </c>
      <c r="U2" s="64" t="s">
        <v>124</v>
      </c>
      <c r="V2" s="64" t="s">
        <v>125</v>
      </c>
      <c r="W2" s="64" t="s">
        <v>126</v>
      </c>
      <c r="X2" s="64" t="s">
        <v>113</v>
      </c>
      <c r="Y2" s="64" t="s">
        <v>127</v>
      </c>
      <c r="Z2" s="64" t="s">
        <v>128</v>
      </c>
      <c r="AA2" s="64" t="s">
        <v>129</v>
      </c>
      <c r="AB2" s="64" t="s">
        <v>130</v>
      </c>
      <c r="AC2" s="64" t="s">
        <v>131</v>
      </c>
      <c r="AD2" s="64" t="s">
        <v>132</v>
      </c>
      <c r="AE2" s="64" t="s">
        <v>133</v>
      </c>
      <c r="AF2" s="64" t="s">
        <v>134</v>
      </c>
      <c r="AG2" s="64" t="s">
        <v>135</v>
      </c>
      <c r="AH2" s="64" t="s">
        <v>136</v>
      </c>
      <c r="AI2" s="64" t="s">
        <v>137</v>
      </c>
      <c r="AJ2" s="64" t="s">
        <v>138</v>
      </c>
      <c r="AK2" s="64" t="s">
        <v>139</v>
      </c>
      <c r="AL2" s="64" t="s">
        <v>140</v>
      </c>
      <c r="AM2" s="64" t="s">
        <v>141</v>
      </c>
      <c r="AN2" s="64" t="s">
        <v>142</v>
      </c>
      <c r="AO2" s="64" t="s">
        <v>113</v>
      </c>
      <c r="AP2" s="64" t="s">
        <v>143</v>
      </c>
      <c r="AQ2" s="64" t="s">
        <v>144</v>
      </c>
      <c r="AR2" s="64" t="s">
        <v>145</v>
      </c>
      <c r="AS2" s="64" t="s">
        <v>146</v>
      </c>
      <c r="AT2" s="64" t="s">
        <v>113</v>
      </c>
    </row>
    <row r="3" spans="1:46" x14ac:dyDescent="0.3">
      <c r="A3" s="65" t="s">
        <v>147</v>
      </c>
      <c r="B3" s="66" t="s">
        <v>148</v>
      </c>
      <c r="C3" s="65" t="s">
        <v>149</v>
      </c>
      <c r="D3" s="65" t="s">
        <v>150</v>
      </c>
      <c r="E3" s="65" t="s">
        <v>44</v>
      </c>
      <c r="F3" s="65" t="s">
        <v>151</v>
      </c>
      <c r="G3" s="65" t="s">
        <v>152</v>
      </c>
      <c r="H3" s="66" t="s">
        <v>153</v>
      </c>
      <c r="I3" s="66" t="s">
        <v>154</v>
      </c>
      <c r="J3" s="66" t="s">
        <v>155</v>
      </c>
      <c r="K3" s="66" t="s">
        <v>156</v>
      </c>
      <c r="L3" s="67">
        <v>15.22</v>
      </c>
      <c r="M3" s="67">
        <f t="shared" ref="M3:M15" si="0">L3/30*100</f>
        <v>50.733333333333327</v>
      </c>
      <c r="N3" s="68">
        <v>0.33</v>
      </c>
      <c r="O3" s="68">
        <v>0.67</v>
      </c>
      <c r="P3" s="68">
        <v>0.33</v>
      </c>
      <c r="Q3" s="68">
        <v>0.2</v>
      </c>
      <c r="R3" s="68">
        <v>0.5</v>
      </c>
      <c r="S3" s="68">
        <v>1</v>
      </c>
      <c r="T3" s="68">
        <v>0.33</v>
      </c>
      <c r="U3" s="68">
        <v>0</v>
      </c>
      <c r="V3" s="68">
        <v>1</v>
      </c>
      <c r="W3" s="68">
        <v>1</v>
      </c>
      <c r="X3" s="67">
        <f t="shared" ref="X3:X15" si="1">AVERAGE(N3:W3)*100</f>
        <v>53.6</v>
      </c>
      <c r="Y3" s="68">
        <v>0</v>
      </c>
      <c r="Z3" s="68">
        <v>1</v>
      </c>
      <c r="AA3" s="68">
        <v>1</v>
      </c>
      <c r="AB3" s="68">
        <v>0</v>
      </c>
      <c r="AC3" s="68">
        <v>0</v>
      </c>
      <c r="AD3" s="68" t="s">
        <v>157</v>
      </c>
      <c r="AE3" s="68">
        <v>1</v>
      </c>
      <c r="AF3" s="68">
        <v>1</v>
      </c>
      <c r="AG3" s="68">
        <v>0</v>
      </c>
      <c r="AH3" s="68">
        <v>1</v>
      </c>
      <c r="AI3" s="68">
        <v>1</v>
      </c>
      <c r="AJ3" s="68">
        <v>0</v>
      </c>
      <c r="AK3" s="68">
        <v>0</v>
      </c>
      <c r="AL3" s="68">
        <v>0</v>
      </c>
      <c r="AM3" s="68">
        <v>1</v>
      </c>
      <c r="AN3" s="68">
        <v>0</v>
      </c>
      <c r="AO3" s="67">
        <f t="shared" ref="AO3:AO15" si="2">AVERAGE(Y3:AN3)*100</f>
        <v>46.666666666666664</v>
      </c>
      <c r="AP3" s="68">
        <v>0.57999999999999996</v>
      </c>
      <c r="AQ3" s="68">
        <v>0.27</v>
      </c>
      <c r="AR3" s="68">
        <v>1</v>
      </c>
      <c r="AS3" s="68">
        <v>1</v>
      </c>
      <c r="AT3" s="67">
        <f t="shared" ref="AT3:AT15" si="3">AVERAGE(AP3:AS3)*100</f>
        <v>71.25</v>
      </c>
    </row>
    <row r="4" spans="1:46" x14ac:dyDescent="0.3">
      <c r="A4" s="65" t="s">
        <v>158</v>
      </c>
      <c r="B4" s="66" t="s">
        <v>159</v>
      </c>
      <c r="C4" s="65" t="s">
        <v>149</v>
      </c>
      <c r="D4" s="65" t="s">
        <v>150</v>
      </c>
      <c r="E4" s="65" t="s">
        <v>160</v>
      </c>
      <c r="F4" s="65" t="s">
        <v>161</v>
      </c>
      <c r="G4" s="65" t="s">
        <v>161</v>
      </c>
      <c r="H4" s="66" t="s">
        <v>153</v>
      </c>
      <c r="I4" s="66" t="s">
        <v>162</v>
      </c>
      <c r="J4" s="66" t="s">
        <v>163</v>
      </c>
      <c r="K4" s="66" t="s">
        <v>164</v>
      </c>
      <c r="L4" s="67">
        <v>10.99</v>
      </c>
      <c r="M4" s="67">
        <f t="shared" si="0"/>
        <v>36.633333333333333</v>
      </c>
      <c r="N4" s="68">
        <v>0</v>
      </c>
      <c r="O4" s="68">
        <v>0.17</v>
      </c>
      <c r="P4" s="68">
        <v>0.4</v>
      </c>
      <c r="Q4" s="68">
        <v>0.5</v>
      </c>
      <c r="R4" s="68">
        <v>0.22</v>
      </c>
      <c r="S4" s="68">
        <v>1</v>
      </c>
      <c r="T4" s="68">
        <v>0.25</v>
      </c>
      <c r="U4" s="68">
        <v>0</v>
      </c>
      <c r="V4" s="68">
        <v>0.67</v>
      </c>
      <c r="W4" s="68">
        <v>1</v>
      </c>
      <c r="X4" s="67">
        <f t="shared" si="1"/>
        <v>42.1</v>
      </c>
      <c r="Y4" s="68">
        <v>1</v>
      </c>
      <c r="Z4" s="68">
        <v>0</v>
      </c>
      <c r="AA4" s="68">
        <v>0</v>
      </c>
      <c r="AB4" s="68">
        <v>0</v>
      </c>
      <c r="AC4" s="68">
        <v>0</v>
      </c>
      <c r="AD4" s="68">
        <v>0</v>
      </c>
      <c r="AE4" s="68">
        <v>1</v>
      </c>
      <c r="AF4" s="68">
        <v>0</v>
      </c>
      <c r="AG4" s="68">
        <v>0</v>
      </c>
      <c r="AH4" s="68">
        <v>0</v>
      </c>
      <c r="AI4" s="68">
        <v>0</v>
      </c>
      <c r="AJ4" s="68">
        <v>0</v>
      </c>
      <c r="AK4" s="68">
        <v>1</v>
      </c>
      <c r="AL4" s="68">
        <v>1</v>
      </c>
      <c r="AM4" s="68">
        <v>0</v>
      </c>
      <c r="AN4" s="68">
        <v>0</v>
      </c>
      <c r="AO4" s="67">
        <f t="shared" si="2"/>
        <v>25</v>
      </c>
      <c r="AP4" s="68">
        <v>0.28999999999999998</v>
      </c>
      <c r="AQ4" s="68">
        <v>1</v>
      </c>
      <c r="AR4" s="68">
        <v>0.5</v>
      </c>
      <c r="AS4" s="68">
        <v>1</v>
      </c>
      <c r="AT4" s="67">
        <f t="shared" si="3"/>
        <v>69.75</v>
      </c>
    </row>
    <row r="5" spans="1:46" x14ac:dyDescent="0.3">
      <c r="A5" s="65" t="s">
        <v>165</v>
      </c>
      <c r="B5" s="66" t="s">
        <v>166</v>
      </c>
      <c r="C5" s="65" t="s">
        <v>149</v>
      </c>
      <c r="D5" s="65" t="s">
        <v>167</v>
      </c>
      <c r="E5" s="65" t="s">
        <v>168</v>
      </c>
      <c r="F5" s="65" t="s">
        <v>31</v>
      </c>
      <c r="G5" s="65" t="s">
        <v>31</v>
      </c>
      <c r="H5" s="66" t="s">
        <v>153</v>
      </c>
      <c r="I5" s="66" t="s">
        <v>169</v>
      </c>
      <c r="J5" s="66" t="s">
        <v>170</v>
      </c>
      <c r="K5" s="66" t="s">
        <v>171</v>
      </c>
      <c r="L5" s="67">
        <v>19.3</v>
      </c>
      <c r="M5" s="67">
        <f t="shared" si="0"/>
        <v>64.333333333333329</v>
      </c>
      <c r="N5" s="68">
        <v>1</v>
      </c>
      <c r="O5" s="68">
        <v>1</v>
      </c>
      <c r="P5" s="68">
        <v>0.25</v>
      </c>
      <c r="Q5" s="68">
        <v>0.5</v>
      </c>
      <c r="R5" s="68">
        <v>0</v>
      </c>
      <c r="S5" s="68">
        <v>1</v>
      </c>
      <c r="T5" s="68">
        <v>1</v>
      </c>
      <c r="U5" s="68">
        <v>0.33</v>
      </c>
      <c r="V5" s="68">
        <v>0.44</v>
      </c>
      <c r="W5" s="68">
        <v>1</v>
      </c>
      <c r="X5" s="67">
        <f t="shared" si="1"/>
        <v>65.2</v>
      </c>
      <c r="Y5" s="68">
        <v>1</v>
      </c>
      <c r="Z5" s="68">
        <v>1</v>
      </c>
      <c r="AA5" s="68">
        <v>0</v>
      </c>
      <c r="AB5" s="68">
        <v>1</v>
      </c>
      <c r="AC5" s="68">
        <v>0</v>
      </c>
      <c r="AD5" s="68">
        <v>0</v>
      </c>
      <c r="AE5" s="68">
        <v>0</v>
      </c>
      <c r="AF5" s="68">
        <v>1</v>
      </c>
      <c r="AG5" s="68">
        <v>1</v>
      </c>
      <c r="AH5" s="68">
        <v>1</v>
      </c>
      <c r="AI5" s="68">
        <v>0</v>
      </c>
      <c r="AJ5" s="68">
        <v>1</v>
      </c>
      <c r="AK5" s="68">
        <v>1</v>
      </c>
      <c r="AL5" s="68">
        <v>0</v>
      </c>
      <c r="AM5" s="68">
        <v>1</v>
      </c>
      <c r="AN5" s="68">
        <v>1</v>
      </c>
      <c r="AO5" s="67">
        <f t="shared" si="2"/>
        <v>62.5</v>
      </c>
      <c r="AP5" s="68">
        <v>0.75</v>
      </c>
      <c r="AQ5" s="68">
        <v>0.55000000000000004</v>
      </c>
      <c r="AR5" s="68">
        <v>0.64</v>
      </c>
      <c r="AS5" s="68">
        <v>0.83</v>
      </c>
      <c r="AT5" s="67">
        <f t="shared" si="3"/>
        <v>69.25</v>
      </c>
    </row>
    <row r="6" spans="1:46" x14ac:dyDescent="0.3">
      <c r="A6" s="65" t="s">
        <v>172</v>
      </c>
      <c r="B6" s="66" t="s">
        <v>173</v>
      </c>
      <c r="C6" s="65" t="s">
        <v>149</v>
      </c>
      <c r="D6" s="65" t="s">
        <v>174</v>
      </c>
      <c r="E6" s="65" t="s">
        <v>168</v>
      </c>
      <c r="F6" s="65" t="s">
        <v>175</v>
      </c>
      <c r="G6" s="65" t="s">
        <v>176</v>
      </c>
      <c r="H6" s="66" t="s">
        <v>153</v>
      </c>
      <c r="I6" s="66" t="s">
        <v>177</v>
      </c>
      <c r="J6" s="66" t="s">
        <v>178</v>
      </c>
      <c r="K6" s="66" t="s">
        <v>179</v>
      </c>
      <c r="L6" s="67">
        <v>18.38</v>
      </c>
      <c r="M6" s="67">
        <f t="shared" si="0"/>
        <v>61.266666666666659</v>
      </c>
      <c r="N6" s="68">
        <v>0</v>
      </c>
      <c r="O6" s="68">
        <v>1</v>
      </c>
      <c r="P6" s="68">
        <v>0.33</v>
      </c>
      <c r="Q6" s="68">
        <v>1</v>
      </c>
      <c r="R6" s="68">
        <v>0.44</v>
      </c>
      <c r="S6" s="68">
        <v>0.67</v>
      </c>
      <c r="T6" s="68">
        <v>0.17</v>
      </c>
      <c r="U6" s="68">
        <v>0.33</v>
      </c>
      <c r="V6" s="68">
        <v>1</v>
      </c>
      <c r="W6" s="68">
        <v>0.6</v>
      </c>
      <c r="X6" s="67">
        <f t="shared" si="1"/>
        <v>55.399999999999991</v>
      </c>
      <c r="Y6" s="68">
        <v>1</v>
      </c>
      <c r="Z6" s="68">
        <v>1</v>
      </c>
      <c r="AA6" s="68">
        <v>0</v>
      </c>
      <c r="AB6" s="68">
        <v>1</v>
      </c>
      <c r="AC6" s="68">
        <v>0</v>
      </c>
      <c r="AD6" s="68">
        <v>1</v>
      </c>
      <c r="AE6" s="68">
        <v>1</v>
      </c>
      <c r="AF6" s="68">
        <v>0</v>
      </c>
      <c r="AG6" s="68">
        <v>1</v>
      </c>
      <c r="AH6" s="68">
        <v>1</v>
      </c>
      <c r="AI6" s="68">
        <v>0</v>
      </c>
      <c r="AJ6" s="68">
        <v>1</v>
      </c>
      <c r="AK6" s="68">
        <v>0</v>
      </c>
      <c r="AL6" s="68">
        <v>1</v>
      </c>
      <c r="AM6" s="68">
        <v>1</v>
      </c>
      <c r="AN6" s="68">
        <v>0</v>
      </c>
      <c r="AO6" s="67">
        <f t="shared" si="2"/>
        <v>62.5</v>
      </c>
      <c r="AP6" s="68">
        <v>0.5</v>
      </c>
      <c r="AQ6" s="68">
        <v>1</v>
      </c>
      <c r="AR6" s="68">
        <v>0.33</v>
      </c>
      <c r="AS6" s="68">
        <v>1</v>
      </c>
      <c r="AT6" s="67">
        <f t="shared" si="3"/>
        <v>70.75</v>
      </c>
    </row>
    <row r="7" spans="1:46" x14ac:dyDescent="0.3">
      <c r="A7" s="65" t="s">
        <v>180</v>
      </c>
      <c r="B7" s="66" t="s">
        <v>181</v>
      </c>
      <c r="C7" s="65" t="s">
        <v>149</v>
      </c>
      <c r="D7" s="65" t="s">
        <v>182</v>
      </c>
      <c r="E7" s="65" t="s">
        <v>44</v>
      </c>
      <c r="F7" s="65" t="s">
        <v>102</v>
      </c>
      <c r="G7" s="65" t="s">
        <v>183</v>
      </c>
      <c r="H7" s="66" t="s">
        <v>153</v>
      </c>
      <c r="I7" s="66" t="s">
        <v>184</v>
      </c>
      <c r="J7" s="66" t="s">
        <v>185</v>
      </c>
      <c r="K7" s="66" t="s">
        <v>186</v>
      </c>
      <c r="L7" s="67">
        <v>14.49</v>
      </c>
      <c r="M7" s="67">
        <f t="shared" si="0"/>
        <v>48.3</v>
      </c>
      <c r="N7" s="68">
        <v>1</v>
      </c>
      <c r="O7" s="68">
        <v>0.5</v>
      </c>
      <c r="P7" s="68">
        <v>0.5</v>
      </c>
      <c r="Q7" s="68">
        <v>1</v>
      </c>
      <c r="R7" s="68">
        <v>0.56000000000000005</v>
      </c>
      <c r="S7" s="68">
        <v>0</v>
      </c>
      <c r="T7" s="68">
        <v>0</v>
      </c>
      <c r="U7" s="68">
        <v>1</v>
      </c>
      <c r="V7" s="68">
        <v>0.2</v>
      </c>
      <c r="W7" s="68">
        <v>1</v>
      </c>
      <c r="X7" s="67">
        <f t="shared" si="1"/>
        <v>57.600000000000009</v>
      </c>
      <c r="Y7" s="68">
        <v>0</v>
      </c>
      <c r="Z7" s="68">
        <v>1</v>
      </c>
      <c r="AA7" s="68">
        <v>0</v>
      </c>
      <c r="AB7" s="68">
        <v>0</v>
      </c>
      <c r="AC7" s="68">
        <v>1</v>
      </c>
      <c r="AD7" s="68">
        <v>0</v>
      </c>
      <c r="AE7" s="68">
        <v>1</v>
      </c>
      <c r="AF7" s="68">
        <v>0</v>
      </c>
      <c r="AG7" s="68">
        <v>1</v>
      </c>
      <c r="AH7" s="68">
        <v>0</v>
      </c>
      <c r="AI7" s="68">
        <v>0</v>
      </c>
      <c r="AJ7" s="68">
        <v>1</v>
      </c>
      <c r="AK7" s="68">
        <v>0</v>
      </c>
      <c r="AL7" s="68">
        <v>1</v>
      </c>
      <c r="AM7" s="68">
        <v>0</v>
      </c>
      <c r="AN7" s="68">
        <v>0</v>
      </c>
      <c r="AO7" s="67">
        <f t="shared" si="2"/>
        <v>37.5</v>
      </c>
      <c r="AP7" s="68">
        <v>0.67</v>
      </c>
      <c r="AQ7" s="68">
        <v>1</v>
      </c>
      <c r="AR7" s="68">
        <v>0.64</v>
      </c>
      <c r="AS7" s="68">
        <v>0.43</v>
      </c>
      <c r="AT7" s="67">
        <f t="shared" si="3"/>
        <v>68.5</v>
      </c>
    </row>
    <row r="8" spans="1:46" x14ac:dyDescent="0.3">
      <c r="A8" s="65" t="s">
        <v>187</v>
      </c>
      <c r="B8" s="66" t="s">
        <v>188</v>
      </c>
      <c r="C8" s="65" t="s">
        <v>149</v>
      </c>
      <c r="D8" s="65" t="s">
        <v>189</v>
      </c>
      <c r="E8" s="65" t="s">
        <v>44</v>
      </c>
      <c r="F8" s="65" t="s">
        <v>190</v>
      </c>
      <c r="G8" s="65" t="s">
        <v>191</v>
      </c>
      <c r="H8" s="66" t="s">
        <v>153</v>
      </c>
      <c r="I8" s="66" t="s">
        <v>192</v>
      </c>
      <c r="J8" s="66" t="s">
        <v>193</v>
      </c>
      <c r="K8" s="66" t="s">
        <v>194</v>
      </c>
      <c r="L8" s="67">
        <v>24.2</v>
      </c>
      <c r="M8" s="67">
        <f t="shared" si="0"/>
        <v>80.666666666666657</v>
      </c>
      <c r="N8" s="68">
        <v>1</v>
      </c>
      <c r="O8" s="68">
        <v>1</v>
      </c>
      <c r="P8" s="68">
        <v>0</v>
      </c>
      <c r="Q8" s="68">
        <v>1</v>
      </c>
      <c r="R8" s="68">
        <v>1</v>
      </c>
      <c r="S8" s="68">
        <v>1</v>
      </c>
      <c r="T8" s="68">
        <v>0.33</v>
      </c>
      <c r="U8" s="68">
        <v>0.2</v>
      </c>
      <c r="V8" s="68">
        <v>1</v>
      </c>
      <c r="W8" s="68">
        <v>0.67</v>
      </c>
      <c r="X8" s="67">
        <f t="shared" si="1"/>
        <v>72</v>
      </c>
      <c r="Y8" s="68">
        <v>1</v>
      </c>
      <c r="Z8" s="68">
        <v>1</v>
      </c>
      <c r="AA8" s="68">
        <v>1</v>
      </c>
      <c r="AB8" s="68">
        <v>1</v>
      </c>
      <c r="AC8" s="68">
        <v>1</v>
      </c>
      <c r="AD8" s="68">
        <v>1</v>
      </c>
      <c r="AE8" s="68">
        <v>1</v>
      </c>
      <c r="AF8" s="68">
        <v>1</v>
      </c>
      <c r="AG8" s="68">
        <v>1</v>
      </c>
      <c r="AH8" s="68">
        <v>1</v>
      </c>
      <c r="AI8" s="68">
        <v>1</v>
      </c>
      <c r="AJ8" s="68">
        <v>1</v>
      </c>
      <c r="AK8" s="68">
        <v>1</v>
      </c>
      <c r="AL8" s="68">
        <v>1</v>
      </c>
      <c r="AM8" s="68">
        <v>1</v>
      </c>
      <c r="AN8" s="68">
        <v>0</v>
      </c>
      <c r="AO8" s="67">
        <f t="shared" si="2"/>
        <v>93.75</v>
      </c>
      <c r="AP8" s="68">
        <v>1</v>
      </c>
      <c r="AQ8" s="68">
        <v>0.5</v>
      </c>
      <c r="AR8" s="68">
        <v>0.5</v>
      </c>
      <c r="AS8" s="68">
        <v>0</v>
      </c>
      <c r="AT8" s="67">
        <f t="shared" si="3"/>
        <v>50</v>
      </c>
    </row>
    <row r="9" spans="1:46" x14ac:dyDescent="0.3">
      <c r="A9" s="65" t="s">
        <v>195</v>
      </c>
      <c r="B9" s="66" t="s">
        <v>196</v>
      </c>
      <c r="C9" s="65" t="s">
        <v>149</v>
      </c>
      <c r="D9" s="65" t="s">
        <v>197</v>
      </c>
      <c r="E9" s="65" t="s">
        <v>198</v>
      </c>
      <c r="F9" s="65" t="s">
        <v>199</v>
      </c>
      <c r="G9" s="65" t="s">
        <v>199</v>
      </c>
      <c r="H9" s="66" t="s">
        <v>153</v>
      </c>
      <c r="I9" s="66" t="s">
        <v>200</v>
      </c>
      <c r="J9" s="66" t="s">
        <v>201</v>
      </c>
      <c r="K9" s="66" t="s">
        <v>202</v>
      </c>
      <c r="L9" s="67">
        <v>17.98</v>
      </c>
      <c r="M9" s="67">
        <f t="shared" si="0"/>
        <v>59.933333333333337</v>
      </c>
      <c r="N9" s="68">
        <v>1</v>
      </c>
      <c r="O9" s="68">
        <v>1</v>
      </c>
      <c r="P9" s="68">
        <v>0</v>
      </c>
      <c r="Q9" s="68">
        <v>0.33</v>
      </c>
      <c r="R9" s="68">
        <v>0.17</v>
      </c>
      <c r="S9" s="68">
        <v>1</v>
      </c>
      <c r="T9" s="68">
        <v>0.67</v>
      </c>
      <c r="U9" s="68">
        <v>0.67</v>
      </c>
      <c r="V9" s="68">
        <v>0.5</v>
      </c>
      <c r="W9" s="68">
        <v>1</v>
      </c>
      <c r="X9" s="67">
        <f t="shared" si="1"/>
        <v>63.4</v>
      </c>
      <c r="Y9" s="68">
        <v>0</v>
      </c>
      <c r="Z9" s="68">
        <v>1</v>
      </c>
      <c r="AA9" s="68">
        <v>1</v>
      </c>
      <c r="AB9" s="68">
        <v>1</v>
      </c>
      <c r="AC9" s="68">
        <v>1</v>
      </c>
      <c r="AD9" s="68">
        <v>1</v>
      </c>
      <c r="AE9" s="68">
        <v>0</v>
      </c>
      <c r="AF9" s="68">
        <v>1</v>
      </c>
      <c r="AG9" s="68">
        <v>0</v>
      </c>
      <c r="AH9" s="68">
        <v>1</v>
      </c>
      <c r="AI9" s="68">
        <v>0</v>
      </c>
      <c r="AJ9" s="68">
        <v>1</v>
      </c>
      <c r="AK9" s="68">
        <v>0</v>
      </c>
      <c r="AL9" s="68">
        <v>1</v>
      </c>
      <c r="AM9" s="68">
        <v>0</v>
      </c>
      <c r="AN9" s="68">
        <v>0</v>
      </c>
      <c r="AO9" s="67">
        <f t="shared" si="2"/>
        <v>56.25</v>
      </c>
      <c r="AP9" s="68">
        <v>0.86</v>
      </c>
      <c r="AQ9" s="68">
        <v>0.4</v>
      </c>
      <c r="AR9" s="68">
        <v>0.75</v>
      </c>
      <c r="AS9" s="68">
        <v>0.64</v>
      </c>
      <c r="AT9" s="67">
        <f t="shared" si="3"/>
        <v>66.25</v>
      </c>
    </row>
    <row r="10" spans="1:46" x14ac:dyDescent="0.3">
      <c r="A10" s="65" t="s">
        <v>203</v>
      </c>
      <c r="B10" s="66" t="s">
        <v>204</v>
      </c>
      <c r="C10" s="65" t="s">
        <v>149</v>
      </c>
      <c r="D10" s="65" t="s">
        <v>205</v>
      </c>
      <c r="E10" s="65" t="s">
        <v>44</v>
      </c>
      <c r="F10" s="65" t="s">
        <v>206</v>
      </c>
      <c r="G10" s="65" t="s">
        <v>206</v>
      </c>
      <c r="H10" s="66" t="s">
        <v>153</v>
      </c>
      <c r="I10" s="66" t="s">
        <v>207</v>
      </c>
      <c r="J10" s="66" t="s">
        <v>208</v>
      </c>
      <c r="K10" s="66" t="s">
        <v>209</v>
      </c>
      <c r="L10" s="67">
        <v>20.73</v>
      </c>
      <c r="M10" s="67">
        <f t="shared" si="0"/>
        <v>69.100000000000009</v>
      </c>
      <c r="N10" s="68">
        <v>1</v>
      </c>
      <c r="O10" s="68">
        <v>0.56000000000000005</v>
      </c>
      <c r="P10" s="68">
        <v>1</v>
      </c>
      <c r="Q10" s="68">
        <v>0.33</v>
      </c>
      <c r="R10" s="68">
        <v>1</v>
      </c>
      <c r="S10" s="68">
        <v>1</v>
      </c>
      <c r="T10" s="68">
        <v>0.33</v>
      </c>
      <c r="U10" s="68">
        <v>1</v>
      </c>
      <c r="V10" s="68">
        <v>1</v>
      </c>
      <c r="W10" s="68">
        <v>0.5</v>
      </c>
      <c r="X10" s="67">
        <f t="shared" si="1"/>
        <v>77.2</v>
      </c>
      <c r="Y10" s="68">
        <v>1</v>
      </c>
      <c r="Z10" s="68">
        <v>1</v>
      </c>
      <c r="AA10" s="68">
        <v>1</v>
      </c>
      <c r="AB10" s="68">
        <v>1</v>
      </c>
      <c r="AC10" s="68">
        <v>0</v>
      </c>
      <c r="AD10" s="68">
        <v>0</v>
      </c>
      <c r="AE10" s="68">
        <v>1</v>
      </c>
      <c r="AF10" s="68">
        <v>0</v>
      </c>
      <c r="AG10" s="68">
        <v>1</v>
      </c>
      <c r="AH10" s="68">
        <v>1</v>
      </c>
      <c r="AI10" s="68">
        <v>1</v>
      </c>
      <c r="AJ10" s="68">
        <v>0</v>
      </c>
      <c r="AK10" s="68">
        <v>1</v>
      </c>
      <c r="AL10" s="68">
        <v>1</v>
      </c>
      <c r="AM10" s="68">
        <v>0</v>
      </c>
      <c r="AN10" s="68">
        <v>1</v>
      </c>
      <c r="AO10" s="67">
        <f t="shared" si="2"/>
        <v>68.75</v>
      </c>
      <c r="AP10" s="68">
        <v>0.33</v>
      </c>
      <c r="AQ10" s="68">
        <v>0.75</v>
      </c>
      <c r="AR10" s="68">
        <v>0.5</v>
      </c>
      <c r="AS10" s="68">
        <v>0.43</v>
      </c>
      <c r="AT10" s="67">
        <f t="shared" si="3"/>
        <v>50.250000000000007</v>
      </c>
    </row>
    <row r="11" spans="1:46" x14ac:dyDescent="0.3">
      <c r="A11" s="65" t="s">
        <v>210</v>
      </c>
      <c r="B11" s="66" t="s">
        <v>211</v>
      </c>
      <c r="C11" s="65" t="s">
        <v>149</v>
      </c>
      <c r="D11" s="65" t="s">
        <v>212</v>
      </c>
      <c r="E11" s="65" t="s">
        <v>198</v>
      </c>
      <c r="F11" s="65" t="s">
        <v>213</v>
      </c>
      <c r="G11" s="65" t="s">
        <v>214</v>
      </c>
      <c r="H11" s="66" t="s">
        <v>153</v>
      </c>
      <c r="I11" s="66" t="s">
        <v>215</v>
      </c>
      <c r="J11" s="66" t="s">
        <v>216</v>
      </c>
      <c r="K11" s="66" t="s">
        <v>217</v>
      </c>
      <c r="L11" s="67">
        <v>16.059999999999999</v>
      </c>
      <c r="M11" s="67">
        <f t="shared" si="0"/>
        <v>53.533333333333331</v>
      </c>
      <c r="N11" s="68">
        <v>0</v>
      </c>
      <c r="O11" s="68">
        <v>0</v>
      </c>
      <c r="P11" s="68">
        <v>0.5</v>
      </c>
      <c r="Q11" s="68">
        <v>0.83</v>
      </c>
      <c r="R11" s="68">
        <v>1</v>
      </c>
      <c r="S11" s="68">
        <v>0.5</v>
      </c>
      <c r="T11" s="68">
        <v>0.2</v>
      </c>
      <c r="U11" s="68">
        <v>0</v>
      </c>
      <c r="V11" s="68">
        <v>0.22</v>
      </c>
      <c r="W11" s="68">
        <v>1</v>
      </c>
      <c r="X11" s="67">
        <f t="shared" si="1"/>
        <v>42.5</v>
      </c>
      <c r="Y11" s="68">
        <v>0</v>
      </c>
      <c r="Z11" s="68">
        <v>1</v>
      </c>
      <c r="AA11" s="68">
        <v>1</v>
      </c>
      <c r="AB11" s="68">
        <v>0</v>
      </c>
      <c r="AC11" s="68">
        <v>1</v>
      </c>
      <c r="AD11" s="68">
        <v>1</v>
      </c>
      <c r="AE11" s="68">
        <v>1</v>
      </c>
      <c r="AF11" s="68">
        <v>1</v>
      </c>
      <c r="AG11" s="68">
        <v>1</v>
      </c>
      <c r="AH11" s="68">
        <v>0</v>
      </c>
      <c r="AI11" s="68">
        <v>0</v>
      </c>
      <c r="AJ11" s="68">
        <v>0</v>
      </c>
      <c r="AK11" s="68">
        <v>1</v>
      </c>
      <c r="AL11" s="68">
        <v>0</v>
      </c>
      <c r="AM11" s="68">
        <v>0</v>
      </c>
      <c r="AN11" s="68">
        <v>1</v>
      </c>
      <c r="AO11" s="67">
        <f t="shared" si="2"/>
        <v>56.25</v>
      </c>
      <c r="AP11" s="68">
        <v>0.33</v>
      </c>
      <c r="AQ11" s="68">
        <v>0.67</v>
      </c>
      <c r="AR11" s="68">
        <v>0.8</v>
      </c>
      <c r="AS11" s="68">
        <v>1</v>
      </c>
      <c r="AT11" s="67">
        <f t="shared" si="3"/>
        <v>70</v>
      </c>
    </row>
    <row r="12" spans="1:46" x14ac:dyDescent="0.3">
      <c r="A12" s="65" t="s">
        <v>218</v>
      </c>
      <c r="B12" s="66" t="s">
        <v>219</v>
      </c>
      <c r="C12" s="65" t="s">
        <v>149</v>
      </c>
      <c r="D12" s="65" t="s">
        <v>220</v>
      </c>
      <c r="E12" s="65" t="s">
        <v>168</v>
      </c>
      <c r="F12" s="65" t="s">
        <v>221</v>
      </c>
      <c r="G12" s="65" t="s">
        <v>222</v>
      </c>
      <c r="H12" s="66" t="s">
        <v>153</v>
      </c>
      <c r="I12" s="66" t="s">
        <v>223</v>
      </c>
      <c r="J12" s="66" t="s">
        <v>224</v>
      </c>
      <c r="K12" s="66" t="s">
        <v>225</v>
      </c>
      <c r="L12" s="67">
        <v>14.56</v>
      </c>
      <c r="M12" s="67">
        <f t="shared" si="0"/>
        <v>48.533333333333331</v>
      </c>
      <c r="N12" s="68">
        <v>0.56000000000000005</v>
      </c>
      <c r="O12" s="68">
        <v>1</v>
      </c>
      <c r="P12" s="68">
        <v>1</v>
      </c>
      <c r="Q12" s="68">
        <v>0</v>
      </c>
      <c r="R12" s="68">
        <v>0.33</v>
      </c>
      <c r="S12" s="68">
        <v>0.33</v>
      </c>
      <c r="T12" s="68">
        <v>0.33</v>
      </c>
      <c r="U12" s="68">
        <v>0.17</v>
      </c>
      <c r="V12" s="68">
        <v>0.5</v>
      </c>
      <c r="W12" s="68">
        <v>1</v>
      </c>
      <c r="X12" s="67">
        <f t="shared" si="1"/>
        <v>52.2</v>
      </c>
      <c r="Y12" s="68">
        <v>1</v>
      </c>
      <c r="Z12" s="68">
        <v>0</v>
      </c>
      <c r="AA12" s="68">
        <v>0</v>
      </c>
      <c r="AB12" s="68">
        <v>0</v>
      </c>
      <c r="AC12" s="68">
        <v>1</v>
      </c>
      <c r="AD12" s="68">
        <v>1</v>
      </c>
      <c r="AE12" s="68">
        <v>1</v>
      </c>
      <c r="AF12" s="68">
        <v>1</v>
      </c>
      <c r="AG12" s="68">
        <v>0</v>
      </c>
      <c r="AH12" s="68">
        <v>0</v>
      </c>
      <c r="AI12" s="68">
        <v>0</v>
      </c>
      <c r="AJ12" s="68">
        <v>1</v>
      </c>
      <c r="AK12" s="68">
        <v>0</v>
      </c>
      <c r="AL12" s="68">
        <v>1</v>
      </c>
      <c r="AM12" s="68">
        <v>1</v>
      </c>
      <c r="AN12" s="68">
        <v>0</v>
      </c>
      <c r="AO12" s="67">
        <f t="shared" si="2"/>
        <v>50</v>
      </c>
      <c r="AP12" s="68">
        <v>0.33</v>
      </c>
      <c r="AQ12" s="68">
        <v>0.5</v>
      </c>
      <c r="AR12" s="68">
        <v>0.5</v>
      </c>
      <c r="AS12" s="68">
        <v>0</v>
      </c>
      <c r="AT12" s="67">
        <f t="shared" si="3"/>
        <v>33.25</v>
      </c>
    </row>
    <row r="13" spans="1:46" x14ac:dyDescent="0.3">
      <c r="A13" s="65" t="s">
        <v>226</v>
      </c>
      <c r="B13" s="66" t="s">
        <v>227</v>
      </c>
      <c r="C13" s="65" t="s">
        <v>149</v>
      </c>
      <c r="D13" s="65" t="s">
        <v>228</v>
      </c>
      <c r="E13" s="65" t="s">
        <v>44</v>
      </c>
      <c r="F13" s="65" t="s">
        <v>229</v>
      </c>
      <c r="G13" s="65" t="s">
        <v>229</v>
      </c>
      <c r="H13" s="66" t="s">
        <v>153</v>
      </c>
      <c r="I13" s="66" t="s">
        <v>230</v>
      </c>
      <c r="J13" s="66" t="s">
        <v>231</v>
      </c>
      <c r="K13" s="66" t="s">
        <v>232</v>
      </c>
      <c r="L13" s="67">
        <v>10.23</v>
      </c>
      <c r="M13" s="67">
        <f t="shared" si="0"/>
        <v>34.1</v>
      </c>
      <c r="N13" s="68">
        <v>0</v>
      </c>
      <c r="O13" s="68">
        <v>1</v>
      </c>
      <c r="P13" s="68">
        <v>1</v>
      </c>
      <c r="Q13" s="68">
        <v>0.33</v>
      </c>
      <c r="R13" s="68">
        <v>0.2</v>
      </c>
      <c r="S13" s="68">
        <v>0</v>
      </c>
      <c r="T13" s="68">
        <v>0.44</v>
      </c>
      <c r="U13" s="68">
        <v>0.33</v>
      </c>
      <c r="V13" s="68">
        <v>0.25</v>
      </c>
      <c r="W13" s="68">
        <v>1</v>
      </c>
      <c r="X13" s="67">
        <f t="shared" si="1"/>
        <v>45.500000000000007</v>
      </c>
      <c r="Y13" s="68">
        <v>0</v>
      </c>
      <c r="Z13" s="68">
        <v>0</v>
      </c>
      <c r="AA13" s="68">
        <v>0</v>
      </c>
      <c r="AB13" s="68">
        <v>0</v>
      </c>
      <c r="AC13" s="68">
        <v>0</v>
      </c>
      <c r="AD13" s="68">
        <v>0</v>
      </c>
      <c r="AE13" s="68">
        <v>1</v>
      </c>
      <c r="AF13" s="68">
        <v>1</v>
      </c>
      <c r="AG13" s="68">
        <v>0</v>
      </c>
      <c r="AH13" s="68">
        <v>0</v>
      </c>
      <c r="AI13" s="68">
        <v>0</v>
      </c>
      <c r="AJ13" s="68">
        <v>1</v>
      </c>
      <c r="AK13" s="68">
        <v>1</v>
      </c>
      <c r="AL13" s="68">
        <v>1</v>
      </c>
      <c r="AM13" s="68">
        <v>0</v>
      </c>
      <c r="AN13" s="68">
        <v>0</v>
      </c>
      <c r="AO13" s="67">
        <f t="shared" si="2"/>
        <v>31.25</v>
      </c>
      <c r="AP13" s="68" t="s">
        <v>157</v>
      </c>
      <c r="AQ13" s="68">
        <v>0</v>
      </c>
      <c r="AR13" s="68">
        <v>0.67</v>
      </c>
      <c r="AS13" s="68">
        <v>0</v>
      </c>
      <c r="AT13" s="67">
        <f t="shared" si="3"/>
        <v>22.333333333333336</v>
      </c>
    </row>
    <row r="14" spans="1:46" x14ac:dyDescent="0.3">
      <c r="A14" s="65" t="s">
        <v>233</v>
      </c>
      <c r="B14" s="66" t="s">
        <v>234</v>
      </c>
      <c r="C14" s="65" t="s">
        <v>149</v>
      </c>
      <c r="D14" s="65" t="s">
        <v>235</v>
      </c>
      <c r="E14" s="65" t="s">
        <v>198</v>
      </c>
      <c r="F14" s="65" t="s">
        <v>236</v>
      </c>
      <c r="G14" s="65" t="s">
        <v>236</v>
      </c>
      <c r="H14" s="66" t="s">
        <v>153</v>
      </c>
      <c r="I14" s="66" t="s">
        <v>237</v>
      </c>
      <c r="J14" s="66" t="s">
        <v>238</v>
      </c>
      <c r="K14" s="66" t="s">
        <v>239</v>
      </c>
      <c r="L14" s="67">
        <v>13.59</v>
      </c>
      <c r="M14" s="67">
        <f t="shared" si="0"/>
        <v>45.300000000000004</v>
      </c>
      <c r="N14" s="68">
        <v>0.67</v>
      </c>
      <c r="O14" s="68">
        <v>0.17</v>
      </c>
      <c r="P14" s="68">
        <v>1</v>
      </c>
      <c r="Q14" s="68">
        <v>0.5</v>
      </c>
      <c r="R14" s="68">
        <v>0.83</v>
      </c>
      <c r="S14" s="68">
        <v>0</v>
      </c>
      <c r="T14" s="68">
        <v>0.67</v>
      </c>
      <c r="U14" s="68">
        <v>1</v>
      </c>
      <c r="V14" s="68">
        <v>0.11</v>
      </c>
      <c r="W14" s="68">
        <v>0</v>
      </c>
      <c r="X14" s="67">
        <f t="shared" si="1"/>
        <v>49.5</v>
      </c>
      <c r="Y14" s="68">
        <v>0</v>
      </c>
      <c r="Z14" s="68">
        <v>0</v>
      </c>
      <c r="AA14" s="68">
        <v>0</v>
      </c>
      <c r="AB14" s="68">
        <v>0</v>
      </c>
      <c r="AC14" s="68">
        <v>1</v>
      </c>
      <c r="AD14" s="68">
        <v>0</v>
      </c>
      <c r="AE14" s="68">
        <v>1</v>
      </c>
      <c r="AF14" s="68">
        <v>0</v>
      </c>
      <c r="AG14" s="68">
        <v>0</v>
      </c>
      <c r="AH14" s="68">
        <v>1</v>
      </c>
      <c r="AI14" s="68">
        <v>0</v>
      </c>
      <c r="AJ14" s="68">
        <v>1</v>
      </c>
      <c r="AK14" s="68" t="s">
        <v>157</v>
      </c>
      <c r="AL14" s="68">
        <v>1</v>
      </c>
      <c r="AM14" s="68">
        <v>1</v>
      </c>
      <c r="AN14" s="68">
        <v>1</v>
      </c>
      <c r="AO14" s="67">
        <f t="shared" si="2"/>
        <v>46.666666666666664</v>
      </c>
      <c r="AP14" s="68">
        <v>0.56000000000000005</v>
      </c>
      <c r="AQ14" s="68">
        <v>0.57999999999999996</v>
      </c>
      <c r="AR14" s="68">
        <v>0</v>
      </c>
      <c r="AS14" s="68">
        <v>0.5</v>
      </c>
      <c r="AT14" s="67">
        <f t="shared" si="3"/>
        <v>41</v>
      </c>
    </row>
    <row r="15" spans="1:46" x14ac:dyDescent="0.3">
      <c r="A15" s="65" t="s">
        <v>240</v>
      </c>
      <c r="B15" s="66" t="s">
        <v>241</v>
      </c>
      <c r="C15" s="65" t="s">
        <v>149</v>
      </c>
      <c r="D15" s="65" t="s">
        <v>242</v>
      </c>
      <c r="E15" s="65" t="s">
        <v>44</v>
      </c>
      <c r="F15" s="65" t="s">
        <v>243</v>
      </c>
      <c r="G15" s="65" t="s">
        <v>244</v>
      </c>
      <c r="H15" s="66" t="s">
        <v>153</v>
      </c>
      <c r="I15" s="66" t="s">
        <v>245</v>
      </c>
      <c r="J15" s="66" t="s">
        <v>246</v>
      </c>
      <c r="K15" s="66" t="s">
        <v>247</v>
      </c>
      <c r="L15" s="67">
        <v>14.59</v>
      </c>
      <c r="M15" s="67">
        <f t="shared" si="0"/>
        <v>48.633333333333333</v>
      </c>
      <c r="N15" s="68">
        <v>0.17</v>
      </c>
      <c r="O15" s="68">
        <v>0.25</v>
      </c>
      <c r="P15" s="68">
        <v>0</v>
      </c>
      <c r="Q15" s="68">
        <v>0.6</v>
      </c>
      <c r="R15" s="68">
        <v>0.22</v>
      </c>
      <c r="S15" s="68">
        <v>1</v>
      </c>
      <c r="T15" s="68">
        <v>0.67</v>
      </c>
      <c r="U15" s="68">
        <v>0.17</v>
      </c>
      <c r="V15" s="68">
        <v>0.33</v>
      </c>
      <c r="W15" s="68">
        <v>1</v>
      </c>
      <c r="X15" s="67">
        <f t="shared" si="1"/>
        <v>44.1</v>
      </c>
      <c r="Y15" s="68">
        <v>0</v>
      </c>
      <c r="Z15" s="68">
        <v>0</v>
      </c>
      <c r="AA15" s="68">
        <v>1</v>
      </c>
      <c r="AB15" s="68">
        <v>1</v>
      </c>
      <c r="AC15" s="68">
        <v>1</v>
      </c>
      <c r="AD15" s="68">
        <v>1</v>
      </c>
      <c r="AE15" s="68">
        <v>0</v>
      </c>
      <c r="AF15" s="68">
        <v>0</v>
      </c>
      <c r="AG15" s="68">
        <v>0</v>
      </c>
      <c r="AH15" s="68">
        <v>1</v>
      </c>
      <c r="AI15" s="68">
        <v>1</v>
      </c>
      <c r="AJ15" s="68">
        <v>1</v>
      </c>
      <c r="AK15" s="68">
        <v>1</v>
      </c>
      <c r="AL15" s="68">
        <v>0</v>
      </c>
      <c r="AM15" s="68">
        <v>0</v>
      </c>
      <c r="AN15" s="68">
        <v>0</v>
      </c>
      <c r="AO15" s="67">
        <f t="shared" si="2"/>
        <v>50</v>
      </c>
      <c r="AP15" s="68">
        <v>0.64</v>
      </c>
      <c r="AQ15" s="68">
        <v>0</v>
      </c>
      <c r="AR15" s="68">
        <v>0.64</v>
      </c>
      <c r="AS15" s="68">
        <v>0.92</v>
      </c>
      <c r="AT15" s="67">
        <f t="shared" si="3"/>
        <v>55.000000000000007</v>
      </c>
    </row>
    <row r="16" spans="1:46" ht="18" x14ac:dyDescent="0.35">
      <c r="A16" s="69" t="s">
        <v>248</v>
      </c>
      <c r="B16" s="69"/>
      <c r="C16" s="70"/>
      <c r="D16" s="70"/>
      <c r="E16" s="70"/>
      <c r="F16" s="70"/>
      <c r="G16" s="70"/>
      <c r="H16" s="69"/>
      <c r="I16" s="69"/>
      <c r="J16" s="69"/>
      <c r="K16" s="69"/>
      <c r="L16" s="71">
        <f>AVERAGE(L3:L15)</f>
        <v>16.178461538461537</v>
      </c>
      <c r="M16" s="71">
        <f t="shared" ref="M16:AT16" si="4">AVERAGE(M3:M15)</f>
        <v>53.928205128205121</v>
      </c>
      <c r="N16" s="71">
        <f t="shared" si="4"/>
        <v>0.51769230769230767</v>
      </c>
      <c r="O16" s="71">
        <f t="shared" si="4"/>
        <v>0.64</v>
      </c>
      <c r="P16" s="71">
        <f t="shared" si="4"/>
        <v>0.48538461538461541</v>
      </c>
      <c r="Q16" s="71">
        <f t="shared" si="4"/>
        <v>0.5476923076923077</v>
      </c>
      <c r="R16" s="71">
        <f t="shared" si="4"/>
        <v>0.49769230769230766</v>
      </c>
      <c r="S16" s="71">
        <f t="shared" si="4"/>
        <v>0.65384615384615385</v>
      </c>
      <c r="T16" s="71">
        <f t="shared" si="4"/>
        <v>0.41461538461538466</v>
      </c>
      <c r="U16" s="71">
        <f t="shared" si="4"/>
        <v>0.4</v>
      </c>
      <c r="V16" s="71">
        <f t="shared" si="4"/>
        <v>0.55538461538461548</v>
      </c>
      <c r="W16" s="71">
        <f t="shared" si="4"/>
        <v>0.82846153846153847</v>
      </c>
      <c r="X16" s="71">
        <f t="shared" si="4"/>
        <v>55.407692307692315</v>
      </c>
      <c r="Y16" s="71">
        <f t="shared" si="4"/>
        <v>0.46153846153846156</v>
      </c>
      <c r="Z16" s="71">
        <f t="shared" si="4"/>
        <v>0.61538461538461542</v>
      </c>
      <c r="AA16" s="71">
        <f t="shared" si="4"/>
        <v>0.46153846153846156</v>
      </c>
      <c r="AB16" s="71">
        <f t="shared" si="4"/>
        <v>0.46153846153846156</v>
      </c>
      <c r="AC16" s="71">
        <f t="shared" si="4"/>
        <v>0.53846153846153844</v>
      </c>
      <c r="AD16" s="71">
        <f t="shared" si="4"/>
        <v>0.5</v>
      </c>
      <c r="AE16" s="71">
        <f t="shared" si="4"/>
        <v>0.76923076923076927</v>
      </c>
      <c r="AF16" s="71">
        <f t="shared" si="4"/>
        <v>0.53846153846153844</v>
      </c>
      <c r="AG16" s="71">
        <f t="shared" si="4"/>
        <v>0.46153846153846156</v>
      </c>
      <c r="AH16" s="71">
        <f t="shared" si="4"/>
        <v>0.61538461538461542</v>
      </c>
      <c r="AI16" s="71">
        <f t="shared" si="4"/>
        <v>0.30769230769230771</v>
      </c>
      <c r="AJ16" s="71">
        <f t="shared" si="4"/>
        <v>0.69230769230769229</v>
      </c>
      <c r="AK16" s="71">
        <f t="shared" si="4"/>
        <v>0.58333333333333337</v>
      </c>
      <c r="AL16" s="71">
        <f t="shared" si="4"/>
        <v>0.69230769230769229</v>
      </c>
      <c r="AM16" s="71">
        <f t="shared" si="4"/>
        <v>0.46153846153846156</v>
      </c>
      <c r="AN16" s="71">
        <f t="shared" si="4"/>
        <v>0.30769230769230771</v>
      </c>
      <c r="AO16" s="71">
        <f t="shared" si="4"/>
        <v>52.852564102564095</v>
      </c>
      <c r="AP16" s="71">
        <f t="shared" si="4"/>
        <v>0.57000000000000006</v>
      </c>
      <c r="AQ16" s="71">
        <f t="shared" si="4"/>
        <v>0.55538461538461548</v>
      </c>
      <c r="AR16" s="71">
        <f t="shared" si="4"/>
        <v>0.57461538461538464</v>
      </c>
      <c r="AS16" s="71">
        <f t="shared" si="4"/>
        <v>0.59615384615384603</v>
      </c>
      <c r="AT16" s="71">
        <f t="shared" si="4"/>
        <v>56.737179487179489</v>
      </c>
    </row>
  </sheetData>
  <mergeCells count="16">
    <mergeCell ref="M1:M2"/>
    <mergeCell ref="N1:X1"/>
    <mergeCell ref="Y1:AO1"/>
    <mergeCell ref="AP1:AT1"/>
    <mergeCell ref="G1:G2"/>
    <mergeCell ref="H1:H2"/>
    <mergeCell ref="I1:I2"/>
    <mergeCell ref="J1:J2"/>
    <mergeCell ref="K1:K2"/>
    <mergeCell ref="L1:L2"/>
    <mergeCell ref="A1:A2"/>
    <mergeCell ref="B1:B2"/>
    <mergeCell ref="C1:C2"/>
    <mergeCell ref="D1:D2"/>
    <mergeCell ref="E1:E2"/>
    <mergeCell ref="F1:F2"/>
  </mergeCell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5"/>
  <sheetViews>
    <sheetView topLeftCell="R1" workbookViewId="0">
      <selection activeCell="AN23" sqref="AN23"/>
    </sheetView>
  </sheetViews>
  <sheetFormatPr defaultRowHeight="14.4" x14ac:dyDescent="0.3"/>
  <cols>
    <col min="1" max="1" width="36.5546875" bestFit="1" customWidth="1"/>
    <col min="2" max="2" width="18.6640625" customWidth="1"/>
    <col min="3" max="3" width="14.6640625" customWidth="1"/>
    <col min="4" max="4" width="36.5546875" customWidth="1"/>
    <col min="5" max="5" width="15.5546875" customWidth="1"/>
    <col min="6" max="6" width="32.44140625" customWidth="1"/>
    <col min="7" max="7" width="10.88671875" customWidth="1"/>
    <col min="8" max="8" width="18.44140625" customWidth="1"/>
    <col min="9" max="9" width="16.33203125" customWidth="1"/>
    <col min="10" max="11" width="14.88671875" customWidth="1"/>
    <col min="12" max="12" width="16.6640625" customWidth="1"/>
    <col min="13" max="13" width="17.44140625" bestFit="1" customWidth="1"/>
    <col min="14" max="14" width="16.44140625" bestFit="1" customWidth="1"/>
    <col min="15" max="19" width="5" customWidth="1"/>
    <col min="20" max="20" width="16.109375" customWidth="1"/>
    <col min="21" max="25" width="6" customWidth="1"/>
    <col min="26" max="26" width="18.33203125" customWidth="1"/>
    <col min="27" max="31" width="5.33203125" customWidth="1"/>
    <col min="32" max="32" width="11.6640625" customWidth="1"/>
    <col min="33" max="37" width="5" customWidth="1"/>
    <col min="38" max="38" width="15.44140625" customWidth="1"/>
    <col min="39" max="43" width="6.109375" customWidth="1"/>
    <col min="44" max="44" width="12.5546875" customWidth="1"/>
  </cols>
  <sheetData>
    <row r="1" spans="1:44" x14ac:dyDescent="0.3">
      <c r="A1" s="4">
        <f ca="1">+AG117+A1:K113+A1:L113+A+A1:AR113</f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4" t="s">
        <v>6</v>
      </c>
      <c r="H1" s="4" t="s">
        <v>7</v>
      </c>
      <c r="I1" s="4" t="s">
        <v>8</v>
      </c>
      <c r="J1" s="4" t="s">
        <v>9</v>
      </c>
      <c r="K1" s="4" t="s">
        <v>10</v>
      </c>
      <c r="L1" s="4" t="s">
        <v>11</v>
      </c>
      <c r="M1" s="4" t="s">
        <v>12</v>
      </c>
      <c r="N1" s="4" t="s">
        <v>13</v>
      </c>
      <c r="O1" s="4" t="s">
        <v>59</v>
      </c>
      <c r="P1" s="4"/>
      <c r="Q1" s="4"/>
      <c r="R1" s="4"/>
      <c r="S1" s="4"/>
      <c r="T1" s="4"/>
      <c r="U1" s="4" t="s">
        <v>95</v>
      </c>
      <c r="V1" s="4"/>
      <c r="W1" s="4"/>
      <c r="X1" s="4"/>
      <c r="Y1" s="4"/>
      <c r="Z1" s="4"/>
      <c r="AA1" s="4" t="s">
        <v>96</v>
      </c>
      <c r="AB1" s="4"/>
      <c r="AC1" s="4"/>
      <c r="AD1" s="4"/>
      <c r="AE1" s="4"/>
      <c r="AF1" s="4"/>
      <c r="AG1" s="4" t="s">
        <v>97</v>
      </c>
      <c r="AH1" s="4"/>
      <c r="AI1" s="4"/>
      <c r="AJ1" s="4"/>
      <c r="AK1" s="4"/>
      <c r="AL1" s="4"/>
      <c r="AM1" s="4" t="s">
        <v>98</v>
      </c>
      <c r="AN1" s="4"/>
      <c r="AO1" s="4"/>
      <c r="AP1" s="4"/>
      <c r="AQ1" s="4"/>
      <c r="AR1" s="4"/>
    </row>
    <row r="2" spans="1:44" ht="55.2" x14ac:dyDescent="0.3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 t="s">
        <v>22</v>
      </c>
      <c r="P2" s="4"/>
      <c r="Q2" s="4"/>
      <c r="R2" s="4"/>
      <c r="S2" s="4"/>
      <c r="T2" s="5" t="s">
        <v>23</v>
      </c>
      <c r="U2" s="4" t="s">
        <v>22</v>
      </c>
      <c r="V2" s="4"/>
      <c r="W2" s="4"/>
      <c r="X2" s="4"/>
      <c r="Y2" s="4"/>
      <c r="Z2" s="5" t="s">
        <v>23</v>
      </c>
      <c r="AA2" s="4" t="s">
        <v>22</v>
      </c>
      <c r="AB2" s="4"/>
      <c r="AC2" s="4"/>
      <c r="AD2" s="4"/>
      <c r="AE2" s="4"/>
      <c r="AF2" s="5" t="s">
        <v>23</v>
      </c>
      <c r="AG2" s="4" t="s">
        <v>22</v>
      </c>
      <c r="AH2" s="4"/>
      <c r="AI2" s="4"/>
      <c r="AJ2" s="4"/>
      <c r="AK2" s="4"/>
      <c r="AL2" s="5" t="s">
        <v>23</v>
      </c>
      <c r="AM2" s="4" t="s">
        <v>22</v>
      </c>
      <c r="AN2" s="4"/>
      <c r="AO2" s="4"/>
      <c r="AP2" s="4"/>
      <c r="AQ2" s="4"/>
      <c r="AR2" s="5" t="s">
        <v>23</v>
      </c>
    </row>
    <row r="3" spans="1:44" x14ac:dyDescent="0.3">
      <c r="A3" s="52" t="s">
        <v>99</v>
      </c>
      <c r="B3" s="52" t="s">
        <v>25</v>
      </c>
      <c r="C3" s="52" t="s">
        <v>26</v>
      </c>
      <c r="D3" s="52" t="s">
        <v>49</v>
      </c>
      <c r="E3" s="52" t="s">
        <v>100</v>
      </c>
      <c r="F3" s="52" t="s">
        <v>44</v>
      </c>
      <c r="G3" s="52" t="s">
        <v>101</v>
      </c>
      <c r="H3" s="52" t="s">
        <v>102</v>
      </c>
      <c r="I3" s="52" t="s">
        <v>32</v>
      </c>
      <c r="J3" s="53">
        <v>45177.560949074075</v>
      </c>
      <c r="K3" s="53">
        <v>45177.599386574075</v>
      </c>
      <c r="L3" s="52" t="s">
        <v>103</v>
      </c>
      <c r="M3" s="54">
        <v>18.87</v>
      </c>
      <c r="N3" s="55">
        <f t="shared" ref="N3:N4" si="0">M3/25*100</f>
        <v>75.48</v>
      </c>
      <c r="O3" s="54">
        <v>1</v>
      </c>
      <c r="P3" s="54">
        <v>1</v>
      </c>
      <c r="Q3" s="54">
        <v>0.7</v>
      </c>
      <c r="R3" s="54">
        <v>1</v>
      </c>
      <c r="S3" s="54">
        <v>1</v>
      </c>
      <c r="T3" s="55">
        <f t="shared" ref="T3:T4" si="1">AVERAGE(O3:S3)*100</f>
        <v>94</v>
      </c>
      <c r="U3" s="54">
        <v>0.67</v>
      </c>
      <c r="V3" s="54">
        <v>0.33</v>
      </c>
      <c r="W3" s="54">
        <v>0.67</v>
      </c>
      <c r="X3" s="54">
        <v>1</v>
      </c>
      <c r="Y3" s="54">
        <v>1</v>
      </c>
      <c r="Z3" s="55">
        <f t="shared" ref="Z3:Z4" si="2">AVERAGE(U3:Y3)*100</f>
        <v>73.400000000000006</v>
      </c>
      <c r="AA3" s="54">
        <v>0.67</v>
      </c>
      <c r="AB3" s="54">
        <v>0.8</v>
      </c>
      <c r="AC3" s="54">
        <v>1</v>
      </c>
      <c r="AD3" s="54">
        <v>0</v>
      </c>
      <c r="AE3" s="54">
        <v>1</v>
      </c>
      <c r="AF3" s="55">
        <f t="shared" ref="AF3:AF4" si="3">AVERAGE(AA3:AE3)*100</f>
        <v>69.400000000000006</v>
      </c>
      <c r="AG3" s="54">
        <v>0.5</v>
      </c>
      <c r="AH3" s="54">
        <v>0.5</v>
      </c>
      <c r="AI3" s="54">
        <v>0</v>
      </c>
      <c r="AJ3" s="54">
        <v>1</v>
      </c>
      <c r="AK3" s="54">
        <v>1</v>
      </c>
      <c r="AL3" s="55">
        <f t="shared" ref="AL3:AL4" si="4">AVERAGE(AG3:AK3)*100</f>
        <v>60</v>
      </c>
      <c r="AM3" s="54">
        <v>0.5</v>
      </c>
      <c r="AN3" s="54">
        <v>1</v>
      </c>
      <c r="AO3" s="54">
        <v>1</v>
      </c>
      <c r="AP3" s="54">
        <v>0.67</v>
      </c>
      <c r="AQ3" s="54">
        <v>0.87</v>
      </c>
      <c r="AR3" s="55">
        <f t="shared" ref="AR3:AR4" si="5">AVERAGE(AM3:AQ3)*100</f>
        <v>80.800000000000011</v>
      </c>
    </row>
    <row r="4" spans="1:44" x14ac:dyDescent="0.3">
      <c r="A4" s="52" t="s">
        <v>104</v>
      </c>
      <c r="B4" s="52" t="s">
        <v>25</v>
      </c>
      <c r="C4" s="52" t="s">
        <v>74</v>
      </c>
      <c r="D4" s="52" t="s">
        <v>105</v>
      </c>
      <c r="E4" s="52" t="s">
        <v>100</v>
      </c>
      <c r="F4" s="52" t="s">
        <v>77</v>
      </c>
      <c r="G4" s="52" t="s">
        <v>106</v>
      </c>
      <c r="H4" s="52" t="s">
        <v>54</v>
      </c>
      <c r="I4" s="52" t="s">
        <v>32</v>
      </c>
      <c r="J4" s="53">
        <v>45179.822569444441</v>
      </c>
      <c r="K4" s="53">
        <v>45179.927465277775</v>
      </c>
      <c r="L4" s="52" t="s">
        <v>107</v>
      </c>
      <c r="M4" s="54">
        <v>20.399999999999999</v>
      </c>
      <c r="N4" s="55">
        <f t="shared" si="0"/>
        <v>81.599999999999994</v>
      </c>
      <c r="O4" s="54">
        <v>1</v>
      </c>
      <c r="P4" s="54">
        <v>1</v>
      </c>
      <c r="Q4" s="54">
        <v>1</v>
      </c>
      <c r="R4" s="54">
        <v>1</v>
      </c>
      <c r="S4" s="54">
        <v>1</v>
      </c>
      <c r="T4" s="55">
        <f t="shared" si="1"/>
        <v>100</v>
      </c>
      <c r="U4" s="54">
        <v>1</v>
      </c>
      <c r="V4" s="54">
        <v>1</v>
      </c>
      <c r="W4" s="54">
        <v>1</v>
      </c>
      <c r="X4" s="54">
        <v>1</v>
      </c>
      <c r="Y4" s="54">
        <v>1</v>
      </c>
      <c r="Z4" s="55">
        <f t="shared" si="2"/>
        <v>100</v>
      </c>
      <c r="AA4" s="54">
        <v>0.8</v>
      </c>
      <c r="AB4" s="54">
        <v>1</v>
      </c>
      <c r="AC4" s="54">
        <v>0.93</v>
      </c>
      <c r="AD4" s="54">
        <v>0.5</v>
      </c>
      <c r="AE4" s="54">
        <v>1</v>
      </c>
      <c r="AF4" s="55">
        <f t="shared" si="3"/>
        <v>84.600000000000009</v>
      </c>
      <c r="AG4" s="54">
        <v>0.5</v>
      </c>
      <c r="AH4" s="54">
        <v>0</v>
      </c>
      <c r="AI4" s="54">
        <v>1</v>
      </c>
      <c r="AJ4" s="54">
        <v>0</v>
      </c>
      <c r="AK4" s="54">
        <v>1</v>
      </c>
      <c r="AL4" s="55">
        <f t="shared" si="4"/>
        <v>50</v>
      </c>
      <c r="AM4" s="54">
        <v>1</v>
      </c>
      <c r="AN4" s="54">
        <v>0.67</v>
      </c>
      <c r="AO4" s="54">
        <v>0</v>
      </c>
      <c r="AP4" s="54">
        <v>1</v>
      </c>
      <c r="AQ4" s="54">
        <v>1</v>
      </c>
      <c r="AR4" s="55">
        <f t="shared" si="5"/>
        <v>73.400000000000006</v>
      </c>
    </row>
    <row r="5" spans="1:44" x14ac:dyDescent="0.3">
      <c r="A5" s="59" t="s">
        <v>34</v>
      </c>
      <c r="B5" s="59"/>
      <c r="C5" s="59"/>
      <c r="D5" s="59"/>
      <c r="E5" s="59"/>
      <c r="F5" s="59"/>
      <c r="G5" s="59"/>
      <c r="H5" s="59"/>
      <c r="I5" s="59"/>
      <c r="J5" s="59"/>
      <c r="K5" s="59"/>
      <c r="L5" s="60"/>
      <c r="M5" s="61">
        <f>AVERAGE(M3:M4)</f>
        <v>19.634999999999998</v>
      </c>
      <c r="N5" s="61">
        <f t="shared" ref="N5:AR5" si="6">AVERAGE(N3:N4)</f>
        <v>78.539999999999992</v>
      </c>
      <c r="O5" s="61">
        <f t="shared" si="6"/>
        <v>1</v>
      </c>
      <c r="P5" s="61">
        <f t="shared" si="6"/>
        <v>1</v>
      </c>
      <c r="Q5" s="61">
        <f t="shared" si="6"/>
        <v>0.85</v>
      </c>
      <c r="R5" s="61">
        <f t="shared" si="6"/>
        <v>1</v>
      </c>
      <c r="S5" s="61">
        <f t="shared" si="6"/>
        <v>1</v>
      </c>
      <c r="T5" s="61">
        <f t="shared" si="6"/>
        <v>97</v>
      </c>
      <c r="U5" s="61">
        <f t="shared" si="6"/>
        <v>0.83499999999999996</v>
      </c>
      <c r="V5" s="61">
        <f t="shared" si="6"/>
        <v>0.66500000000000004</v>
      </c>
      <c r="W5" s="61">
        <f t="shared" si="6"/>
        <v>0.83499999999999996</v>
      </c>
      <c r="X5" s="61">
        <f t="shared" si="6"/>
        <v>1</v>
      </c>
      <c r="Y5" s="61">
        <f t="shared" si="6"/>
        <v>1</v>
      </c>
      <c r="Z5" s="61">
        <f t="shared" si="6"/>
        <v>86.7</v>
      </c>
      <c r="AA5" s="61">
        <f t="shared" si="6"/>
        <v>0.7350000000000001</v>
      </c>
      <c r="AB5" s="61">
        <f t="shared" si="6"/>
        <v>0.9</v>
      </c>
      <c r="AC5" s="61">
        <f t="shared" si="6"/>
        <v>0.96500000000000008</v>
      </c>
      <c r="AD5" s="61">
        <f t="shared" si="6"/>
        <v>0.25</v>
      </c>
      <c r="AE5" s="61">
        <f t="shared" si="6"/>
        <v>1</v>
      </c>
      <c r="AF5" s="61">
        <f t="shared" si="6"/>
        <v>77</v>
      </c>
      <c r="AG5" s="61">
        <f t="shared" si="6"/>
        <v>0.5</v>
      </c>
      <c r="AH5" s="61">
        <f t="shared" si="6"/>
        <v>0.25</v>
      </c>
      <c r="AI5" s="61">
        <f t="shared" si="6"/>
        <v>0.5</v>
      </c>
      <c r="AJ5" s="61">
        <f t="shared" si="6"/>
        <v>0.5</v>
      </c>
      <c r="AK5" s="61">
        <f t="shared" si="6"/>
        <v>1</v>
      </c>
      <c r="AL5" s="61">
        <f t="shared" si="6"/>
        <v>55</v>
      </c>
      <c r="AM5" s="61">
        <f t="shared" si="6"/>
        <v>0.75</v>
      </c>
      <c r="AN5" s="61">
        <f t="shared" si="6"/>
        <v>0.83499999999999996</v>
      </c>
      <c r="AO5" s="61">
        <f t="shared" si="6"/>
        <v>0.5</v>
      </c>
      <c r="AP5" s="61">
        <f t="shared" si="6"/>
        <v>0.83499999999999996</v>
      </c>
      <c r="AQ5" s="61">
        <f t="shared" si="6"/>
        <v>0.93500000000000005</v>
      </c>
      <c r="AR5" s="61">
        <f t="shared" si="6"/>
        <v>77.100000000000009</v>
      </c>
    </row>
  </sheetData>
  <mergeCells count="25">
    <mergeCell ref="A5:K5"/>
    <mergeCell ref="AM1:AR1"/>
    <mergeCell ref="O2:S2"/>
    <mergeCell ref="U2:Y2"/>
    <mergeCell ref="AA2:AE2"/>
    <mergeCell ref="AG2:AK2"/>
    <mergeCell ref="AM2:AQ2"/>
    <mergeCell ref="M1:M2"/>
    <mergeCell ref="N1:N2"/>
    <mergeCell ref="O1:T1"/>
    <mergeCell ref="U1:Z1"/>
    <mergeCell ref="AA1:AF1"/>
    <mergeCell ref="AG1:AL1"/>
    <mergeCell ref="G1:G2"/>
    <mergeCell ref="H1:H2"/>
    <mergeCell ref="I1:I2"/>
    <mergeCell ref="J1:J2"/>
    <mergeCell ref="K1:K2"/>
    <mergeCell ref="L1:L2"/>
    <mergeCell ref="A1:A2"/>
    <mergeCell ref="B1:B2"/>
    <mergeCell ref="C1:C2"/>
    <mergeCell ref="D1:D2"/>
    <mergeCell ref="E1:E2"/>
    <mergeCell ref="F1:F2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6"/>
  <sheetViews>
    <sheetView workbookViewId="0">
      <selection activeCell="M6" sqref="M6:AP6"/>
    </sheetView>
  </sheetViews>
  <sheetFormatPr defaultRowHeight="14.4" x14ac:dyDescent="0.3"/>
  <cols>
    <col min="1" max="1" width="36.44140625" bestFit="1" customWidth="1"/>
    <col min="2" max="2" width="18.6640625" bestFit="1" customWidth="1"/>
    <col min="3" max="3" width="14.6640625" bestFit="1" customWidth="1"/>
    <col min="4" max="4" width="36.5546875" bestFit="1" customWidth="1"/>
    <col min="5" max="5" width="19.5546875" bestFit="1" customWidth="1"/>
    <col min="6" max="6" width="32.44140625" bestFit="1" customWidth="1"/>
    <col min="7" max="7" width="10.88671875" bestFit="1" customWidth="1"/>
    <col min="8" max="8" width="18.44140625" bestFit="1" customWidth="1"/>
    <col min="9" max="9" width="19.109375" bestFit="1" customWidth="1"/>
    <col min="10" max="11" width="14.88671875" bestFit="1" customWidth="1"/>
    <col min="12" max="12" width="16.6640625" bestFit="1" customWidth="1"/>
    <col min="13" max="13" width="17.5546875" bestFit="1" customWidth="1"/>
    <col min="14" max="14" width="16.5546875" bestFit="1" customWidth="1"/>
    <col min="15" max="19" width="5" customWidth="1"/>
    <col min="20" max="20" width="17" customWidth="1"/>
    <col min="21" max="28" width="5" customWidth="1"/>
    <col min="29" max="29" width="5" bestFit="1" customWidth="1"/>
    <col min="30" max="30" width="5" customWidth="1"/>
    <col min="31" max="31" width="14" customWidth="1"/>
    <col min="32" max="41" width="5.5546875" customWidth="1"/>
    <col min="42" max="42" width="12" customWidth="1"/>
  </cols>
  <sheetData>
    <row r="1" spans="1:42" x14ac:dyDescent="0.3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4" t="s">
        <v>6</v>
      </c>
      <c r="H1" s="4" t="s">
        <v>7</v>
      </c>
      <c r="I1" s="4" t="s">
        <v>8</v>
      </c>
      <c r="J1" s="4" t="s">
        <v>9</v>
      </c>
      <c r="K1" s="4" t="s">
        <v>10</v>
      </c>
      <c r="L1" s="4" t="s">
        <v>11</v>
      </c>
      <c r="M1" s="4" t="s">
        <v>12</v>
      </c>
      <c r="N1" s="4" t="s">
        <v>13</v>
      </c>
      <c r="O1" s="4" t="s">
        <v>59</v>
      </c>
      <c r="P1" s="4"/>
      <c r="Q1" s="4"/>
      <c r="R1" s="4"/>
      <c r="S1" s="4"/>
      <c r="T1" s="4"/>
      <c r="U1" s="4" t="s">
        <v>80</v>
      </c>
      <c r="V1" s="4"/>
      <c r="W1" s="4"/>
      <c r="X1" s="4"/>
      <c r="Y1" s="4"/>
      <c r="Z1" s="4"/>
      <c r="AA1" s="4"/>
      <c r="AB1" s="4"/>
      <c r="AC1" s="4"/>
      <c r="AD1" s="4"/>
      <c r="AE1" s="4"/>
      <c r="AF1" s="4" t="s">
        <v>81</v>
      </c>
      <c r="AG1" s="4"/>
      <c r="AH1" s="4"/>
      <c r="AI1" s="4"/>
      <c r="AJ1" s="4"/>
      <c r="AK1" s="4"/>
      <c r="AL1" s="4"/>
      <c r="AM1" s="4"/>
      <c r="AN1" s="4"/>
      <c r="AO1" s="4"/>
      <c r="AP1" s="4"/>
    </row>
    <row r="2" spans="1:42" ht="55.2" x14ac:dyDescent="0.3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 t="s">
        <v>22</v>
      </c>
      <c r="P2" s="4"/>
      <c r="Q2" s="4"/>
      <c r="R2" s="4"/>
      <c r="S2" s="4"/>
      <c r="T2" s="5" t="s">
        <v>23</v>
      </c>
      <c r="U2" s="4" t="s">
        <v>22</v>
      </c>
      <c r="V2" s="4"/>
      <c r="W2" s="4"/>
      <c r="X2" s="4"/>
      <c r="Y2" s="4"/>
      <c r="Z2" s="4"/>
      <c r="AA2" s="4"/>
      <c r="AB2" s="4"/>
      <c r="AC2" s="4"/>
      <c r="AD2" s="4"/>
      <c r="AE2" s="5" t="s">
        <v>23</v>
      </c>
      <c r="AF2" s="4" t="s">
        <v>22</v>
      </c>
      <c r="AG2" s="4"/>
      <c r="AH2" s="4"/>
      <c r="AI2" s="4"/>
      <c r="AJ2" s="4"/>
      <c r="AK2" s="4"/>
      <c r="AL2" s="4"/>
      <c r="AM2" s="4"/>
      <c r="AN2" s="4"/>
      <c r="AO2" s="4"/>
      <c r="AP2" s="5" t="s">
        <v>23</v>
      </c>
    </row>
    <row r="3" spans="1:42" x14ac:dyDescent="0.3">
      <c r="A3" s="52" t="s">
        <v>82</v>
      </c>
      <c r="B3" s="52" t="s">
        <v>25</v>
      </c>
      <c r="C3" s="52" t="s">
        <v>26</v>
      </c>
      <c r="D3" s="52" t="s">
        <v>83</v>
      </c>
      <c r="E3" s="52" t="s">
        <v>84</v>
      </c>
      <c r="F3" s="52" t="s">
        <v>29</v>
      </c>
      <c r="G3" s="52" t="s">
        <v>85</v>
      </c>
      <c r="H3" s="52" t="s">
        <v>85</v>
      </c>
      <c r="I3" s="52" t="s">
        <v>32</v>
      </c>
      <c r="J3" s="53">
        <v>45183.668923611112</v>
      </c>
      <c r="K3" s="53">
        <v>45183.732361111113</v>
      </c>
      <c r="L3" s="52" t="s">
        <v>86</v>
      </c>
      <c r="M3" s="54">
        <v>17.579999999999998</v>
      </c>
      <c r="N3" s="55">
        <f t="shared" ref="N3:N5" si="0">M3/25*100</f>
        <v>70.319999999999993</v>
      </c>
      <c r="O3" s="54">
        <v>1</v>
      </c>
      <c r="P3" s="54">
        <v>0.67</v>
      </c>
      <c r="Q3" s="54">
        <v>0.5</v>
      </c>
      <c r="R3" s="54">
        <v>0.5</v>
      </c>
      <c r="S3" s="54">
        <v>0</v>
      </c>
      <c r="T3" s="55">
        <f t="shared" ref="T3:T5" si="1">AVERAGE(O3:S3)*100</f>
        <v>53.400000000000006</v>
      </c>
      <c r="U3" s="54">
        <v>1</v>
      </c>
      <c r="V3" s="54">
        <v>1</v>
      </c>
      <c r="W3" s="54">
        <v>1</v>
      </c>
      <c r="X3" s="54">
        <v>1</v>
      </c>
      <c r="Y3" s="54">
        <v>1</v>
      </c>
      <c r="Z3" s="54">
        <v>1</v>
      </c>
      <c r="AA3" s="54">
        <v>1</v>
      </c>
      <c r="AB3" s="54">
        <v>0.6</v>
      </c>
      <c r="AC3" s="54">
        <v>1</v>
      </c>
      <c r="AD3" s="54">
        <v>1</v>
      </c>
      <c r="AE3" s="55">
        <f t="shared" ref="AE3:AE5" si="2">AVERAGE(U3:AD3)*100</f>
        <v>96</v>
      </c>
      <c r="AF3" s="54">
        <v>0.17</v>
      </c>
      <c r="AG3" s="54">
        <v>0</v>
      </c>
      <c r="AH3" s="54">
        <v>0</v>
      </c>
      <c r="AI3" s="54">
        <v>0.25</v>
      </c>
      <c r="AJ3" s="54">
        <v>0.83</v>
      </c>
      <c r="AK3" s="54">
        <v>1</v>
      </c>
      <c r="AL3" s="54">
        <v>1</v>
      </c>
      <c r="AM3" s="54">
        <v>1</v>
      </c>
      <c r="AN3" s="54">
        <v>0.4</v>
      </c>
      <c r="AO3" s="54">
        <v>0.67</v>
      </c>
      <c r="AP3" s="55">
        <f t="shared" ref="AP3:AP5" si="3">AVERAGE(AF3:AO3)*100</f>
        <v>53.2</v>
      </c>
    </row>
    <row r="4" spans="1:42" x14ac:dyDescent="0.3">
      <c r="A4" s="52" t="s">
        <v>87</v>
      </c>
      <c r="B4" s="52" t="s">
        <v>25</v>
      </c>
      <c r="C4" s="52" t="s">
        <v>26</v>
      </c>
      <c r="D4" s="52" t="s">
        <v>88</v>
      </c>
      <c r="E4" s="52" t="s">
        <v>84</v>
      </c>
      <c r="F4" s="52" t="s">
        <v>77</v>
      </c>
      <c r="G4" s="52" t="s">
        <v>89</v>
      </c>
      <c r="H4" s="56"/>
      <c r="I4" s="52" t="s">
        <v>32</v>
      </c>
      <c r="J4" s="53">
        <v>45183.623657407406</v>
      </c>
      <c r="K4" s="53">
        <v>45183.693865740737</v>
      </c>
      <c r="L4" s="52" t="s">
        <v>90</v>
      </c>
      <c r="M4" s="54">
        <v>19.07</v>
      </c>
      <c r="N4" s="55">
        <f t="shared" si="0"/>
        <v>76.28</v>
      </c>
      <c r="O4" s="54">
        <v>0.33</v>
      </c>
      <c r="P4" s="54">
        <v>0.67</v>
      </c>
      <c r="Q4" s="54">
        <v>0.67</v>
      </c>
      <c r="R4" s="54">
        <v>0.5</v>
      </c>
      <c r="S4" s="54">
        <v>1</v>
      </c>
      <c r="T4" s="55">
        <f t="shared" si="1"/>
        <v>63.4</v>
      </c>
      <c r="U4" s="54">
        <v>1</v>
      </c>
      <c r="V4" s="54">
        <v>1</v>
      </c>
      <c r="W4" s="54">
        <v>0.2</v>
      </c>
      <c r="X4" s="54">
        <v>1</v>
      </c>
      <c r="Y4" s="54">
        <v>1</v>
      </c>
      <c r="Z4" s="54">
        <v>1</v>
      </c>
      <c r="AA4" s="54">
        <v>1</v>
      </c>
      <c r="AB4" s="54">
        <v>0.2</v>
      </c>
      <c r="AC4" s="54">
        <v>1</v>
      </c>
      <c r="AD4" s="54">
        <v>1</v>
      </c>
      <c r="AE4" s="55">
        <f t="shared" si="2"/>
        <v>84.000000000000014</v>
      </c>
      <c r="AF4" s="54">
        <v>1</v>
      </c>
      <c r="AG4" s="54">
        <v>1</v>
      </c>
      <c r="AH4" s="54">
        <v>0</v>
      </c>
      <c r="AI4" s="54">
        <v>1</v>
      </c>
      <c r="AJ4" s="54">
        <v>1</v>
      </c>
      <c r="AK4" s="54">
        <v>0.6</v>
      </c>
      <c r="AL4" s="54">
        <v>0.67</v>
      </c>
      <c r="AM4" s="54">
        <v>0.33</v>
      </c>
      <c r="AN4" s="54">
        <v>0.9</v>
      </c>
      <c r="AO4" s="54">
        <v>1</v>
      </c>
      <c r="AP4" s="55">
        <f t="shared" si="3"/>
        <v>75</v>
      </c>
    </row>
    <row r="5" spans="1:42" x14ac:dyDescent="0.3">
      <c r="A5" s="52" t="s">
        <v>91</v>
      </c>
      <c r="B5" s="52" t="s">
        <v>25</v>
      </c>
      <c r="C5" s="52" t="s">
        <v>26</v>
      </c>
      <c r="D5" s="52" t="s">
        <v>92</v>
      </c>
      <c r="E5" s="52" t="s">
        <v>84</v>
      </c>
      <c r="F5" s="52" t="s">
        <v>77</v>
      </c>
      <c r="G5" s="52" t="s">
        <v>93</v>
      </c>
      <c r="H5" s="56"/>
      <c r="I5" s="52" t="s">
        <v>32</v>
      </c>
      <c r="J5" s="53">
        <v>45183.529178240744</v>
      </c>
      <c r="K5" s="53">
        <v>45183.564722222225</v>
      </c>
      <c r="L5" s="52" t="s">
        <v>94</v>
      </c>
      <c r="M5" s="54">
        <v>13.58</v>
      </c>
      <c r="N5" s="55">
        <f t="shared" si="0"/>
        <v>54.32</v>
      </c>
      <c r="O5" s="54">
        <v>0.6</v>
      </c>
      <c r="P5" s="54">
        <v>0.67</v>
      </c>
      <c r="Q5" s="54">
        <v>0.5</v>
      </c>
      <c r="R5" s="54">
        <v>0.5</v>
      </c>
      <c r="S5" s="54">
        <v>0.83</v>
      </c>
      <c r="T5" s="55">
        <f t="shared" si="1"/>
        <v>62</v>
      </c>
      <c r="U5" s="54">
        <v>0.4</v>
      </c>
      <c r="V5" s="54">
        <v>1</v>
      </c>
      <c r="W5" s="54">
        <v>1</v>
      </c>
      <c r="X5" s="54">
        <v>0</v>
      </c>
      <c r="Y5" s="54">
        <v>1</v>
      </c>
      <c r="Z5" s="54">
        <v>1</v>
      </c>
      <c r="AA5" s="54">
        <v>1</v>
      </c>
      <c r="AB5" s="54">
        <v>0</v>
      </c>
      <c r="AC5" s="54">
        <v>0</v>
      </c>
      <c r="AD5" s="54">
        <v>1</v>
      </c>
      <c r="AE5" s="55">
        <f t="shared" si="2"/>
        <v>64</v>
      </c>
      <c r="AF5" s="54">
        <v>0.17</v>
      </c>
      <c r="AG5" s="54">
        <v>0</v>
      </c>
      <c r="AH5" s="54">
        <v>0.8</v>
      </c>
      <c r="AI5" s="54">
        <v>0.75</v>
      </c>
      <c r="AJ5" s="54">
        <v>0.17</v>
      </c>
      <c r="AK5" s="54">
        <v>1</v>
      </c>
      <c r="AL5" s="54">
        <v>0.2</v>
      </c>
      <c r="AM5" s="54">
        <v>0</v>
      </c>
      <c r="AN5" s="54">
        <v>0</v>
      </c>
      <c r="AO5" s="54">
        <v>1</v>
      </c>
      <c r="AP5" s="55">
        <f t="shared" si="3"/>
        <v>40.9</v>
      </c>
    </row>
    <row r="6" spans="1:42" ht="15.6" x14ac:dyDescent="0.3">
      <c r="A6" s="57" t="s">
        <v>34</v>
      </c>
      <c r="B6" s="57"/>
      <c r="C6" s="57"/>
      <c r="D6" s="57"/>
      <c r="E6" s="57"/>
      <c r="F6" s="57"/>
      <c r="G6" s="57"/>
      <c r="H6" s="57"/>
      <c r="I6" s="57"/>
      <c r="J6" s="57"/>
      <c r="K6" s="57"/>
      <c r="L6" s="58"/>
      <c r="M6" s="13">
        <f>AVERAGE(M3:M5)</f>
        <v>16.743333333333332</v>
      </c>
      <c r="N6" s="13">
        <f t="shared" ref="N6:AP6" si="4">AVERAGE(N3:N5)</f>
        <v>66.973333333333329</v>
      </c>
      <c r="O6" s="13">
        <f t="shared" si="4"/>
        <v>0.64333333333333342</v>
      </c>
      <c r="P6" s="13">
        <f t="shared" si="4"/>
        <v>0.67</v>
      </c>
      <c r="Q6" s="13">
        <f t="shared" si="4"/>
        <v>0.55666666666666664</v>
      </c>
      <c r="R6" s="13">
        <f t="shared" si="4"/>
        <v>0.5</v>
      </c>
      <c r="S6" s="13">
        <f t="shared" si="4"/>
        <v>0.61</v>
      </c>
      <c r="T6" s="13">
        <f t="shared" si="4"/>
        <v>59.6</v>
      </c>
      <c r="U6" s="13">
        <f t="shared" si="4"/>
        <v>0.79999999999999993</v>
      </c>
      <c r="V6" s="13">
        <f t="shared" si="4"/>
        <v>1</v>
      </c>
      <c r="W6" s="13">
        <f t="shared" si="4"/>
        <v>0.73333333333333339</v>
      </c>
      <c r="X6" s="13">
        <f t="shared" si="4"/>
        <v>0.66666666666666663</v>
      </c>
      <c r="Y6" s="13">
        <f t="shared" si="4"/>
        <v>1</v>
      </c>
      <c r="Z6" s="13">
        <f t="shared" si="4"/>
        <v>1</v>
      </c>
      <c r="AA6" s="13">
        <f t="shared" si="4"/>
        <v>1</v>
      </c>
      <c r="AB6" s="13">
        <f t="shared" si="4"/>
        <v>0.26666666666666666</v>
      </c>
      <c r="AC6" s="13">
        <f t="shared" si="4"/>
        <v>0.66666666666666663</v>
      </c>
      <c r="AD6" s="13">
        <f t="shared" si="4"/>
        <v>1</v>
      </c>
      <c r="AE6" s="13">
        <f t="shared" si="4"/>
        <v>81.333333333333329</v>
      </c>
      <c r="AF6" s="13">
        <f t="shared" si="4"/>
        <v>0.4466666666666666</v>
      </c>
      <c r="AG6" s="13">
        <f t="shared" si="4"/>
        <v>0.33333333333333331</v>
      </c>
      <c r="AH6" s="13">
        <f t="shared" si="4"/>
        <v>0.26666666666666666</v>
      </c>
      <c r="AI6" s="13">
        <f t="shared" si="4"/>
        <v>0.66666666666666663</v>
      </c>
      <c r="AJ6" s="13">
        <f t="shared" si="4"/>
        <v>0.66666666666666663</v>
      </c>
      <c r="AK6" s="13">
        <f t="shared" si="4"/>
        <v>0.8666666666666667</v>
      </c>
      <c r="AL6" s="13">
        <f t="shared" si="4"/>
        <v>0.62333333333333329</v>
      </c>
      <c r="AM6" s="13">
        <f t="shared" si="4"/>
        <v>0.44333333333333336</v>
      </c>
      <c r="AN6" s="13">
        <f t="shared" si="4"/>
        <v>0.43333333333333335</v>
      </c>
      <c r="AO6" s="13">
        <f t="shared" si="4"/>
        <v>0.89</v>
      </c>
      <c r="AP6" s="13">
        <f t="shared" si="4"/>
        <v>56.366666666666667</v>
      </c>
    </row>
  </sheetData>
  <mergeCells count="21">
    <mergeCell ref="A6:K6"/>
    <mergeCell ref="M1:M2"/>
    <mergeCell ref="N1:N2"/>
    <mergeCell ref="O1:T1"/>
    <mergeCell ref="U1:AE1"/>
    <mergeCell ref="AF1:AP1"/>
    <mergeCell ref="O2:S2"/>
    <mergeCell ref="U2:AD2"/>
    <mergeCell ref="AF2:AO2"/>
    <mergeCell ref="G1:G2"/>
    <mergeCell ref="H1:H2"/>
    <mergeCell ref="I1:I2"/>
    <mergeCell ref="J1:J2"/>
    <mergeCell ref="K1:K2"/>
    <mergeCell ref="L1:L2"/>
    <mergeCell ref="A1:A2"/>
    <mergeCell ref="B1:B2"/>
    <mergeCell ref="C1:C2"/>
    <mergeCell ref="D1:D2"/>
    <mergeCell ref="E1:E2"/>
    <mergeCell ref="F1:F2"/>
  </mergeCell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B5"/>
  <sheetViews>
    <sheetView workbookViewId="0">
      <selection activeCell="A28" sqref="A28"/>
    </sheetView>
  </sheetViews>
  <sheetFormatPr defaultRowHeight="14.4" x14ac:dyDescent="0.3"/>
  <cols>
    <col min="1" max="1" width="34.6640625" style="33" customWidth="1"/>
    <col min="2" max="2" width="18.6640625" style="33" customWidth="1"/>
    <col min="3" max="3" width="14.6640625" style="33" customWidth="1"/>
    <col min="4" max="4" width="36.5546875" style="33" customWidth="1"/>
    <col min="5" max="5" width="14.5546875" style="33" customWidth="1"/>
    <col min="6" max="6" width="32.44140625" style="33" customWidth="1"/>
    <col min="7" max="7" width="10.88671875" style="33" customWidth="1"/>
    <col min="8" max="8" width="18.44140625" style="33" customWidth="1"/>
    <col min="9" max="9" width="16.33203125" style="33" customWidth="1"/>
    <col min="10" max="11" width="14.88671875" style="33" customWidth="1"/>
    <col min="12" max="12" width="16.6640625" style="33" customWidth="1"/>
    <col min="13" max="13" width="17.44140625" style="33" customWidth="1"/>
    <col min="14" max="14" width="16.44140625" style="33" customWidth="1"/>
    <col min="15" max="19" width="5" style="33" customWidth="1"/>
    <col min="20" max="20" width="15.6640625" style="33" customWidth="1"/>
    <col min="21" max="21" width="7.6640625" style="33" customWidth="1"/>
    <col min="22" max="22" width="13.109375" style="33" customWidth="1"/>
    <col min="23" max="23" width="8.88671875" style="33" customWidth="1"/>
    <col min="24" max="24" width="12.6640625" style="33" customWidth="1"/>
    <col min="25" max="25" width="9.6640625" style="33" customWidth="1"/>
    <col min="26" max="26" width="13.44140625" style="33" customWidth="1"/>
    <col min="27" max="27" width="10" style="33" customWidth="1"/>
    <col min="28" max="28" width="15.5546875" style="33" customWidth="1"/>
    <col min="29" max="29" width="9.88671875" style="33" customWidth="1"/>
    <col min="30" max="30" width="17.109375" style="33" customWidth="1"/>
    <col min="31" max="31" width="10" style="33" customWidth="1"/>
    <col min="32" max="32" width="16.109375" style="33" customWidth="1"/>
    <col min="33" max="33" width="10.33203125" style="33" customWidth="1"/>
    <col min="34" max="34" width="15.44140625" style="33" customWidth="1"/>
    <col min="35" max="35" width="9.5546875" style="33" customWidth="1"/>
    <col min="36" max="36" width="13.5546875" style="33" customWidth="1"/>
    <col min="37" max="37" width="11.5546875" style="33" customWidth="1"/>
    <col min="38" max="38" width="14.5546875" style="33" customWidth="1"/>
    <col min="39" max="39" width="9.33203125" style="33" customWidth="1"/>
    <col min="40" max="40" width="14.109375" style="33" customWidth="1"/>
    <col min="41" max="41" width="9.6640625" style="33" customWidth="1"/>
    <col min="42" max="42" width="13.44140625" style="33" customWidth="1"/>
    <col min="43" max="43" width="8.33203125" style="33" customWidth="1"/>
    <col min="44" max="44" width="13.6640625" style="33" customWidth="1"/>
    <col min="45" max="45" width="18.33203125" style="33" customWidth="1"/>
    <col min="46" max="53" width="8.44140625" style="33" customWidth="1"/>
    <col min="54" max="54" width="16.109375" style="33" customWidth="1"/>
    <col min="55" max="16384" width="8.88671875" style="33"/>
  </cols>
  <sheetData>
    <row r="1" spans="1:54" x14ac:dyDescent="0.3">
      <c r="A1" s="28" t="s">
        <v>0</v>
      </c>
      <c r="B1" s="29" t="s">
        <v>1</v>
      </c>
      <c r="C1" s="29" t="s">
        <v>2</v>
      </c>
      <c r="D1" s="29" t="s">
        <v>3</v>
      </c>
      <c r="E1" s="29" t="s">
        <v>4</v>
      </c>
      <c r="F1" s="29" t="s">
        <v>5</v>
      </c>
      <c r="G1" s="29" t="s">
        <v>6</v>
      </c>
      <c r="H1" s="29" t="s">
        <v>7</v>
      </c>
      <c r="I1" s="29" t="s">
        <v>8</v>
      </c>
      <c r="J1" s="29" t="s">
        <v>9</v>
      </c>
      <c r="K1" s="29" t="s">
        <v>10</v>
      </c>
      <c r="L1" s="29" t="s">
        <v>11</v>
      </c>
      <c r="M1" s="29" t="s">
        <v>12</v>
      </c>
      <c r="N1" s="29" t="s">
        <v>13</v>
      </c>
      <c r="O1" s="30" t="s">
        <v>56</v>
      </c>
      <c r="P1" s="31"/>
      <c r="Q1" s="31"/>
      <c r="R1" s="31"/>
      <c r="S1" s="31"/>
      <c r="T1" s="32"/>
      <c r="U1" s="30" t="s">
        <v>57</v>
      </c>
      <c r="V1" s="31"/>
      <c r="W1" s="31"/>
      <c r="X1" s="31"/>
      <c r="Y1" s="31"/>
      <c r="Z1" s="31"/>
      <c r="AA1" s="31"/>
      <c r="AB1" s="31"/>
      <c r="AC1" s="31"/>
      <c r="AD1" s="31"/>
      <c r="AE1" s="31"/>
      <c r="AF1" s="31"/>
      <c r="AG1" s="31"/>
      <c r="AH1" s="31"/>
      <c r="AI1" s="31"/>
      <c r="AJ1" s="31"/>
      <c r="AK1" s="31"/>
      <c r="AL1" s="31"/>
      <c r="AM1" s="31"/>
      <c r="AN1" s="31"/>
      <c r="AO1" s="31"/>
      <c r="AP1" s="31"/>
      <c r="AQ1" s="31"/>
      <c r="AR1" s="31"/>
      <c r="AS1" s="32"/>
      <c r="AT1" s="30" t="s">
        <v>58</v>
      </c>
      <c r="AU1" s="31"/>
      <c r="AV1" s="31"/>
      <c r="AW1" s="31"/>
      <c r="AX1" s="31"/>
      <c r="AY1" s="31"/>
      <c r="AZ1" s="31"/>
      <c r="BA1" s="31"/>
      <c r="BB1" s="31"/>
    </row>
    <row r="2" spans="1:54" x14ac:dyDescent="0.3">
      <c r="A2" s="34"/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6" t="s">
        <v>59</v>
      </c>
      <c r="P2" s="37"/>
      <c r="Q2" s="37"/>
      <c r="R2" s="37"/>
      <c r="S2" s="37"/>
      <c r="T2" s="38"/>
      <c r="U2" s="36" t="s">
        <v>60</v>
      </c>
      <c r="V2" s="38"/>
      <c r="W2" s="36" t="s">
        <v>61</v>
      </c>
      <c r="X2" s="38"/>
      <c r="Y2" s="36" t="s">
        <v>62</v>
      </c>
      <c r="Z2" s="38"/>
      <c r="AA2" s="36" t="s">
        <v>63</v>
      </c>
      <c r="AB2" s="38"/>
      <c r="AC2" s="36" t="s">
        <v>64</v>
      </c>
      <c r="AD2" s="38"/>
      <c r="AE2" s="36" t="s">
        <v>65</v>
      </c>
      <c r="AF2" s="38"/>
      <c r="AG2" s="36" t="s">
        <v>66</v>
      </c>
      <c r="AH2" s="38"/>
      <c r="AI2" s="36" t="s">
        <v>67</v>
      </c>
      <c r="AJ2" s="38"/>
      <c r="AK2" s="36" t="s">
        <v>68</v>
      </c>
      <c r="AL2" s="38"/>
      <c r="AM2" s="36" t="s">
        <v>69</v>
      </c>
      <c r="AN2" s="38"/>
      <c r="AO2" s="36" t="s">
        <v>70</v>
      </c>
      <c r="AP2" s="38"/>
      <c r="AQ2" s="36" t="s">
        <v>71</v>
      </c>
      <c r="AR2" s="38"/>
      <c r="AS2" s="39" t="s">
        <v>57</v>
      </c>
      <c r="AT2" s="36" t="s">
        <v>72</v>
      </c>
      <c r="AU2" s="37"/>
      <c r="AV2" s="37"/>
      <c r="AW2" s="37"/>
      <c r="AX2" s="37"/>
      <c r="AY2" s="37"/>
      <c r="AZ2" s="37"/>
      <c r="BA2" s="37"/>
      <c r="BB2" s="38"/>
    </row>
    <row r="3" spans="1:54" ht="41.4" x14ac:dyDescent="0.3">
      <c r="A3" s="40"/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36" t="s">
        <v>22</v>
      </c>
      <c r="P3" s="37"/>
      <c r="Q3" s="37"/>
      <c r="R3" s="37"/>
      <c r="S3" s="38"/>
      <c r="T3" s="39" t="s">
        <v>23</v>
      </c>
      <c r="U3" s="39" t="s">
        <v>22</v>
      </c>
      <c r="V3" s="39" t="s">
        <v>23</v>
      </c>
      <c r="W3" s="39" t="s">
        <v>22</v>
      </c>
      <c r="X3" s="39" t="s">
        <v>23</v>
      </c>
      <c r="Y3" s="39" t="s">
        <v>22</v>
      </c>
      <c r="Z3" s="39" t="s">
        <v>23</v>
      </c>
      <c r="AA3" s="39" t="s">
        <v>22</v>
      </c>
      <c r="AB3" s="39" t="s">
        <v>23</v>
      </c>
      <c r="AC3" s="39" t="s">
        <v>22</v>
      </c>
      <c r="AD3" s="39" t="s">
        <v>23</v>
      </c>
      <c r="AE3" s="39" t="s">
        <v>22</v>
      </c>
      <c r="AF3" s="39" t="s">
        <v>23</v>
      </c>
      <c r="AG3" s="39" t="s">
        <v>22</v>
      </c>
      <c r="AH3" s="39" t="s">
        <v>23</v>
      </c>
      <c r="AI3" s="39" t="s">
        <v>22</v>
      </c>
      <c r="AJ3" s="39" t="s">
        <v>23</v>
      </c>
      <c r="AK3" s="39" t="s">
        <v>22</v>
      </c>
      <c r="AL3" s="39" t="s">
        <v>23</v>
      </c>
      <c r="AM3" s="39" t="s">
        <v>22</v>
      </c>
      <c r="AN3" s="39" t="s">
        <v>23</v>
      </c>
      <c r="AO3" s="39" t="s">
        <v>22</v>
      </c>
      <c r="AP3" s="39" t="s">
        <v>23</v>
      </c>
      <c r="AQ3" s="39" t="s">
        <v>22</v>
      </c>
      <c r="AR3" s="39" t="s">
        <v>23</v>
      </c>
      <c r="AS3" s="39" t="s">
        <v>23</v>
      </c>
      <c r="AT3" s="36" t="s">
        <v>22</v>
      </c>
      <c r="AU3" s="37"/>
      <c r="AV3" s="37"/>
      <c r="AW3" s="37"/>
      <c r="AX3" s="37"/>
      <c r="AY3" s="37"/>
      <c r="AZ3" s="37"/>
      <c r="BA3" s="38"/>
      <c r="BB3" s="39" t="s">
        <v>23</v>
      </c>
    </row>
    <row r="4" spans="1:54" x14ac:dyDescent="0.3">
      <c r="A4" s="42" t="s">
        <v>73</v>
      </c>
      <c r="B4" s="43" t="s">
        <v>25</v>
      </c>
      <c r="C4" s="43" t="s">
        <v>74</v>
      </c>
      <c r="D4" s="43" t="s">
        <v>75</v>
      </c>
      <c r="E4" s="43" t="s">
        <v>76</v>
      </c>
      <c r="F4" s="43" t="s">
        <v>77</v>
      </c>
      <c r="G4" s="43" t="s">
        <v>78</v>
      </c>
      <c r="H4" s="43" t="s">
        <v>78</v>
      </c>
      <c r="I4" s="43" t="s">
        <v>32</v>
      </c>
      <c r="J4" s="44">
        <v>45184.354861111111</v>
      </c>
      <c r="K4" s="44">
        <v>45184.406944444447</v>
      </c>
      <c r="L4" s="43" t="s">
        <v>79</v>
      </c>
      <c r="M4" s="45">
        <v>22.09</v>
      </c>
      <c r="N4" s="45">
        <f t="shared" ref="N4" si="0">M4/25*100</f>
        <v>88.36</v>
      </c>
      <c r="O4" s="46">
        <v>1</v>
      </c>
      <c r="P4" s="46">
        <v>1</v>
      </c>
      <c r="Q4" s="46">
        <v>1</v>
      </c>
      <c r="R4" s="46">
        <v>1</v>
      </c>
      <c r="S4" s="46">
        <v>1</v>
      </c>
      <c r="T4" s="45">
        <f t="shared" ref="T4" si="1">AVERAGE(O4:S4)*100</f>
        <v>100</v>
      </c>
      <c r="U4" s="46">
        <v>1</v>
      </c>
      <c r="V4" s="45">
        <f t="shared" ref="V4" si="2">U4*100</f>
        <v>100</v>
      </c>
      <c r="W4" s="46">
        <v>0.78</v>
      </c>
      <c r="X4" s="45">
        <f t="shared" ref="X4" si="3">W4*100</f>
        <v>78</v>
      </c>
      <c r="Y4" s="46">
        <v>1</v>
      </c>
      <c r="Z4" s="45">
        <f t="shared" ref="Z4" si="4">Y4*100</f>
        <v>100</v>
      </c>
      <c r="AA4" s="46">
        <v>0</v>
      </c>
      <c r="AB4" s="45">
        <f t="shared" ref="AB4" si="5">AA4*100</f>
        <v>0</v>
      </c>
      <c r="AC4" s="46">
        <v>1</v>
      </c>
      <c r="AD4" s="45">
        <f t="shared" ref="AD4" si="6">AC4*100</f>
        <v>100</v>
      </c>
      <c r="AE4" s="46">
        <v>1</v>
      </c>
      <c r="AF4" s="45">
        <f t="shared" ref="AF4" si="7">AE4*100</f>
        <v>100</v>
      </c>
      <c r="AG4" s="46">
        <v>1</v>
      </c>
      <c r="AH4" s="45">
        <f t="shared" ref="AH4" si="8">AG4*100</f>
        <v>100</v>
      </c>
      <c r="AI4" s="46">
        <v>0.75</v>
      </c>
      <c r="AJ4" s="45">
        <f t="shared" ref="AJ4" si="9">AI4*100</f>
        <v>75</v>
      </c>
      <c r="AK4" s="46">
        <v>1</v>
      </c>
      <c r="AL4" s="45">
        <f t="shared" ref="AL4" si="10">AK4*100</f>
        <v>100</v>
      </c>
      <c r="AM4" s="46">
        <v>0.5</v>
      </c>
      <c r="AN4" s="45">
        <f t="shared" ref="AN4" si="11">AM4*100</f>
        <v>50</v>
      </c>
      <c r="AO4" s="46">
        <v>1</v>
      </c>
      <c r="AP4" s="45">
        <f t="shared" ref="AP4" si="12">AO4*100</f>
        <v>100</v>
      </c>
      <c r="AQ4" s="46">
        <v>0.75</v>
      </c>
      <c r="AR4" s="45">
        <f t="shared" ref="AR4" si="13">AQ4*100</f>
        <v>75</v>
      </c>
      <c r="AS4" s="45">
        <f t="shared" ref="AS4" si="14">AVERAGE(U4,W4,Y4,AA4,AC4,AE4,AG4,AI4,AK4,AM4,AO4,AQ4)*100</f>
        <v>81.5</v>
      </c>
      <c r="AT4" s="46">
        <v>1</v>
      </c>
      <c r="AU4" s="46">
        <v>0.71</v>
      </c>
      <c r="AV4" s="46">
        <v>1</v>
      </c>
      <c r="AW4" s="46">
        <v>1</v>
      </c>
      <c r="AX4" s="46">
        <v>1</v>
      </c>
      <c r="AY4" s="46">
        <v>1</v>
      </c>
      <c r="AZ4" s="46">
        <v>0.6</v>
      </c>
      <c r="BA4" s="46">
        <v>1</v>
      </c>
      <c r="BB4" s="45">
        <f t="shared" ref="BB4" si="15">AVERAGE(AT4:BA4)*100</f>
        <v>91.375</v>
      </c>
    </row>
    <row r="5" spans="1:54" ht="15" thickBot="1" x14ac:dyDescent="0.35">
      <c r="A5" s="47" t="s">
        <v>34</v>
      </c>
      <c r="B5" s="48"/>
      <c r="C5" s="48"/>
      <c r="D5" s="48"/>
      <c r="E5" s="48"/>
      <c r="F5" s="48"/>
      <c r="G5" s="48"/>
      <c r="H5" s="48"/>
      <c r="I5" s="48"/>
      <c r="J5" s="48"/>
      <c r="K5" s="49"/>
      <c r="L5" s="50"/>
      <c r="M5" s="51">
        <f>AVERAGE(M4)</f>
        <v>22.09</v>
      </c>
      <c r="N5" s="51">
        <f t="shared" ref="N5:BB5" si="16">AVERAGE(N4)</f>
        <v>88.36</v>
      </c>
      <c r="O5" s="51">
        <f t="shared" si="16"/>
        <v>1</v>
      </c>
      <c r="P5" s="51">
        <f t="shared" si="16"/>
        <v>1</v>
      </c>
      <c r="Q5" s="51">
        <f t="shared" si="16"/>
        <v>1</v>
      </c>
      <c r="R5" s="51">
        <f t="shared" si="16"/>
        <v>1</v>
      </c>
      <c r="S5" s="51">
        <f t="shared" si="16"/>
        <v>1</v>
      </c>
      <c r="T5" s="51">
        <f t="shared" si="16"/>
        <v>100</v>
      </c>
      <c r="U5" s="51">
        <f t="shared" si="16"/>
        <v>1</v>
      </c>
      <c r="V5" s="51">
        <f t="shared" si="16"/>
        <v>100</v>
      </c>
      <c r="W5" s="51">
        <f t="shared" si="16"/>
        <v>0.78</v>
      </c>
      <c r="X5" s="51">
        <f t="shared" si="16"/>
        <v>78</v>
      </c>
      <c r="Y5" s="51">
        <f t="shared" si="16"/>
        <v>1</v>
      </c>
      <c r="Z5" s="51">
        <f t="shared" si="16"/>
        <v>100</v>
      </c>
      <c r="AA5" s="51">
        <f t="shared" si="16"/>
        <v>0</v>
      </c>
      <c r="AB5" s="51">
        <f t="shared" si="16"/>
        <v>0</v>
      </c>
      <c r="AC5" s="51">
        <f t="shared" si="16"/>
        <v>1</v>
      </c>
      <c r="AD5" s="51">
        <f t="shared" si="16"/>
        <v>100</v>
      </c>
      <c r="AE5" s="51">
        <f t="shared" si="16"/>
        <v>1</v>
      </c>
      <c r="AF5" s="51">
        <f t="shared" si="16"/>
        <v>100</v>
      </c>
      <c r="AG5" s="51">
        <f t="shared" si="16"/>
        <v>1</v>
      </c>
      <c r="AH5" s="51">
        <f t="shared" si="16"/>
        <v>100</v>
      </c>
      <c r="AI5" s="51">
        <f t="shared" si="16"/>
        <v>0.75</v>
      </c>
      <c r="AJ5" s="51">
        <f t="shared" si="16"/>
        <v>75</v>
      </c>
      <c r="AK5" s="51">
        <f t="shared" si="16"/>
        <v>1</v>
      </c>
      <c r="AL5" s="51">
        <f t="shared" si="16"/>
        <v>100</v>
      </c>
      <c r="AM5" s="51">
        <f t="shared" si="16"/>
        <v>0.5</v>
      </c>
      <c r="AN5" s="51">
        <f t="shared" si="16"/>
        <v>50</v>
      </c>
      <c r="AO5" s="51">
        <f t="shared" si="16"/>
        <v>1</v>
      </c>
      <c r="AP5" s="51">
        <f t="shared" si="16"/>
        <v>100</v>
      </c>
      <c r="AQ5" s="51">
        <f t="shared" si="16"/>
        <v>0.75</v>
      </c>
      <c r="AR5" s="51">
        <f t="shared" si="16"/>
        <v>75</v>
      </c>
      <c r="AS5" s="51">
        <f t="shared" si="16"/>
        <v>81.5</v>
      </c>
      <c r="AT5" s="51">
        <f t="shared" si="16"/>
        <v>1</v>
      </c>
      <c r="AU5" s="51">
        <f t="shared" si="16"/>
        <v>0.71</v>
      </c>
      <c r="AV5" s="51">
        <f t="shared" si="16"/>
        <v>1</v>
      </c>
      <c r="AW5" s="51">
        <f t="shared" si="16"/>
        <v>1</v>
      </c>
      <c r="AX5" s="51">
        <f t="shared" si="16"/>
        <v>1</v>
      </c>
      <c r="AY5" s="51">
        <f t="shared" si="16"/>
        <v>1</v>
      </c>
      <c r="AZ5" s="51">
        <f t="shared" si="16"/>
        <v>0.6</v>
      </c>
      <c r="BA5" s="51">
        <f t="shared" si="16"/>
        <v>1</v>
      </c>
      <c r="BB5" s="51">
        <f t="shared" si="16"/>
        <v>91.375</v>
      </c>
    </row>
  </sheetData>
  <mergeCells count="34">
    <mergeCell ref="AO2:AP2"/>
    <mergeCell ref="AQ2:AR2"/>
    <mergeCell ref="AT2:BB2"/>
    <mergeCell ref="O3:S3"/>
    <mergeCell ref="AT3:BA3"/>
    <mergeCell ref="A5:K5"/>
    <mergeCell ref="AC2:AD2"/>
    <mergeCell ref="AE2:AF2"/>
    <mergeCell ref="AG2:AH2"/>
    <mergeCell ref="AI2:AJ2"/>
    <mergeCell ref="AK2:AL2"/>
    <mergeCell ref="AM2:AN2"/>
    <mergeCell ref="M1:M3"/>
    <mergeCell ref="N1:N3"/>
    <mergeCell ref="O1:T1"/>
    <mergeCell ref="U1:AS1"/>
    <mergeCell ref="AT1:BB1"/>
    <mergeCell ref="O2:T2"/>
    <mergeCell ref="U2:V2"/>
    <mergeCell ref="W2:X2"/>
    <mergeCell ref="Y2:Z2"/>
    <mergeCell ref="AA2:AB2"/>
    <mergeCell ref="G1:G3"/>
    <mergeCell ref="H1:H3"/>
    <mergeCell ref="I1:I3"/>
    <mergeCell ref="J1:J3"/>
    <mergeCell ref="K1:K3"/>
    <mergeCell ref="L1:L3"/>
    <mergeCell ref="A1:A3"/>
    <mergeCell ref="B1:B3"/>
    <mergeCell ref="C1:C3"/>
    <mergeCell ref="D1:D3"/>
    <mergeCell ref="E1:E3"/>
    <mergeCell ref="F1:F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J13"/>
  <sheetViews>
    <sheetView workbookViewId="0">
      <selection activeCell="N11" sqref="N11:BJ11"/>
    </sheetView>
  </sheetViews>
  <sheetFormatPr defaultColWidth="8.88671875" defaultRowHeight="14.4" x14ac:dyDescent="0.3"/>
  <cols>
    <col min="1" max="1" width="35.5546875" bestFit="1" customWidth="1"/>
    <col min="2" max="2" width="18.6640625" bestFit="1" customWidth="1"/>
    <col min="3" max="3" width="14.6640625" bestFit="1" customWidth="1"/>
    <col min="4" max="4" width="35.5546875" bestFit="1" customWidth="1"/>
    <col min="5" max="5" width="10.109375" bestFit="1" customWidth="1"/>
    <col min="6" max="6" width="32" bestFit="1" customWidth="1"/>
    <col min="7" max="7" width="11.109375" bestFit="1" customWidth="1"/>
    <col min="8" max="8" width="11.88671875" customWidth="1"/>
    <col min="9" max="9" width="19.109375" bestFit="1" customWidth="1"/>
    <col min="10" max="10" width="18.33203125" bestFit="1" customWidth="1"/>
    <col min="11" max="12" width="15" bestFit="1" customWidth="1"/>
    <col min="13" max="15" width="11.33203125" customWidth="1"/>
    <col min="16" max="17" width="5" customWidth="1"/>
    <col min="18" max="18" width="12.6640625" customWidth="1"/>
    <col min="19" max="20" width="5.33203125" customWidth="1"/>
    <col min="21" max="21" width="12.6640625" customWidth="1"/>
    <col min="22" max="22" width="5" customWidth="1"/>
    <col min="23" max="24" width="12.6640625" customWidth="1"/>
    <col min="25" max="29" width="5" customWidth="1"/>
    <col min="30" max="30" width="13.33203125" customWidth="1"/>
    <col min="31" max="31" width="5" customWidth="1"/>
    <col min="32" max="32" width="13.33203125" customWidth="1"/>
    <col min="33" max="33" width="5" customWidth="1"/>
    <col min="34" max="34" width="13.33203125" customWidth="1"/>
    <col min="35" max="35" width="5" customWidth="1"/>
    <col min="36" max="36" width="13.33203125" customWidth="1"/>
    <col min="37" max="38" width="5" customWidth="1"/>
    <col min="39" max="39" width="13.33203125" customWidth="1"/>
    <col min="40" max="40" width="13" customWidth="1"/>
    <col min="41" max="44" width="5" customWidth="1"/>
    <col min="45" max="45" width="13" customWidth="1"/>
    <col min="46" max="48" width="5" customWidth="1"/>
    <col min="49" max="49" width="13" customWidth="1"/>
    <col min="50" max="52" width="5" customWidth="1"/>
    <col min="53" max="53" width="13" customWidth="1"/>
    <col min="54" max="55" width="6.88671875" customWidth="1"/>
    <col min="56" max="57" width="13.33203125" customWidth="1"/>
    <col min="58" max="61" width="5" customWidth="1"/>
    <col min="62" max="62" width="13.33203125" customWidth="1"/>
  </cols>
  <sheetData>
    <row r="1" spans="1:62" s="81" customFormat="1" ht="14.4" customHeight="1" x14ac:dyDescent="0.3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4" t="s">
        <v>6</v>
      </c>
      <c r="H1" s="4" t="s">
        <v>7</v>
      </c>
      <c r="I1" s="4" t="s">
        <v>8</v>
      </c>
      <c r="J1" s="4" t="s">
        <v>281</v>
      </c>
      <c r="K1" s="4" t="s">
        <v>9</v>
      </c>
      <c r="L1" s="4" t="s">
        <v>10</v>
      </c>
      <c r="M1" s="83" t="s">
        <v>11</v>
      </c>
      <c r="N1" s="83" t="s">
        <v>282</v>
      </c>
      <c r="O1" s="83" t="s">
        <v>13</v>
      </c>
      <c r="P1" s="83" t="s">
        <v>283</v>
      </c>
      <c r="Q1" s="83"/>
      <c r="R1" s="83"/>
      <c r="S1" s="83"/>
      <c r="T1" s="83"/>
      <c r="U1" s="83"/>
      <c r="V1" s="83"/>
      <c r="W1" s="83"/>
      <c r="X1" s="83"/>
      <c r="Y1" s="83" t="s">
        <v>284</v>
      </c>
      <c r="Z1" s="83"/>
      <c r="AA1" s="83"/>
      <c r="AB1" s="83"/>
      <c r="AC1" s="83"/>
      <c r="AD1" s="83"/>
      <c r="AE1" s="83"/>
      <c r="AF1" s="83"/>
      <c r="AG1" s="83"/>
      <c r="AH1" s="83"/>
      <c r="AI1" s="83"/>
      <c r="AJ1" s="83"/>
      <c r="AK1" s="83"/>
      <c r="AL1" s="83"/>
      <c r="AM1" s="83"/>
      <c r="AN1" s="83"/>
      <c r="AO1" s="83" t="s">
        <v>285</v>
      </c>
      <c r="AP1" s="83"/>
      <c r="AQ1" s="83"/>
      <c r="AR1" s="83"/>
      <c r="AS1" s="83"/>
      <c r="AT1" s="83"/>
      <c r="AU1" s="83"/>
      <c r="AV1" s="83"/>
      <c r="AW1" s="83"/>
      <c r="AX1" s="83"/>
      <c r="AY1" s="83"/>
      <c r="AZ1" s="83"/>
      <c r="BA1" s="83"/>
      <c r="BB1" s="83"/>
      <c r="BC1" s="83"/>
      <c r="BD1" s="83"/>
      <c r="BE1" s="83"/>
      <c r="BF1" s="83" t="s">
        <v>286</v>
      </c>
      <c r="BG1" s="83"/>
      <c r="BH1" s="83"/>
      <c r="BI1" s="83"/>
      <c r="BJ1" s="83"/>
    </row>
    <row r="2" spans="1:62" s="81" customFormat="1" ht="27.6" customHeight="1" x14ac:dyDescent="0.3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83"/>
      <c r="N2" s="83"/>
      <c r="O2" s="83"/>
      <c r="P2" s="83" t="s">
        <v>287</v>
      </c>
      <c r="Q2" s="83"/>
      <c r="R2" s="83"/>
      <c r="S2" s="83" t="s">
        <v>288</v>
      </c>
      <c r="T2" s="83"/>
      <c r="U2" s="83"/>
      <c r="V2" s="83" t="s">
        <v>289</v>
      </c>
      <c r="W2" s="83"/>
      <c r="X2" s="83" t="s">
        <v>23</v>
      </c>
      <c r="Y2" s="83" t="s">
        <v>542</v>
      </c>
      <c r="Z2" s="83"/>
      <c r="AA2" s="83"/>
      <c r="AB2" s="83"/>
      <c r="AC2" s="83"/>
      <c r="AD2" s="83"/>
      <c r="AE2" s="83" t="s">
        <v>639</v>
      </c>
      <c r="AF2" s="83"/>
      <c r="AG2" s="83" t="s">
        <v>640</v>
      </c>
      <c r="AH2" s="83"/>
      <c r="AI2" s="83" t="s">
        <v>641</v>
      </c>
      <c r="AJ2" s="83"/>
      <c r="AK2" s="83" t="s">
        <v>642</v>
      </c>
      <c r="AL2" s="83"/>
      <c r="AM2" s="83"/>
      <c r="AN2" s="83" t="s">
        <v>23</v>
      </c>
      <c r="AO2" s="83" t="s">
        <v>294</v>
      </c>
      <c r="AP2" s="83"/>
      <c r="AQ2" s="83"/>
      <c r="AR2" s="83"/>
      <c r="AS2" s="83"/>
      <c r="AT2" s="83" t="s">
        <v>295</v>
      </c>
      <c r="AU2" s="83"/>
      <c r="AV2" s="83"/>
      <c r="AW2" s="83"/>
      <c r="AX2" s="83" t="s">
        <v>296</v>
      </c>
      <c r="AY2" s="83"/>
      <c r="AZ2" s="83"/>
      <c r="BA2" s="83"/>
      <c r="BB2" s="83" t="s">
        <v>298</v>
      </c>
      <c r="BC2" s="83"/>
      <c r="BD2" s="83"/>
      <c r="BE2" s="83" t="s">
        <v>23</v>
      </c>
      <c r="BF2" s="83" t="s">
        <v>116</v>
      </c>
      <c r="BG2" s="83"/>
      <c r="BH2" s="83"/>
      <c r="BI2" s="83"/>
      <c r="BJ2" s="83"/>
    </row>
    <row r="3" spans="1:62" s="81" customFormat="1" ht="55.2" x14ac:dyDescent="0.3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83"/>
      <c r="N3" s="83"/>
      <c r="O3" s="83"/>
      <c r="P3" s="83" t="s">
        <v>22</v>
      </c>
      <c r="Q3" s="83"/>
      <c r="R3" s="102" t="s">
        <v>23</v>
      </c>
      <c r="S3" s="83" t="s">
        <v>22</v>
      </c>
      <c r="T3" s="83"/>
      <c r="U3" s="102" t="s">
        <v>23</v>
      </c>
      <c r="V3" s="102" t="s">
        <v>22</v>
      </c>
      <c r="W3" s="102" t="s">
        <v>23</v>
      </c>
      <c r="X3" s="83"/>
      <c r="Y3" s="83" t="s">
        <v>22</v>
      </c>
      <c r="Z3" s="83"/>
      <c r="AA3" s="83"/>
      <c r="AB3" s="83"/>
      <c r="AC3" s="83"/>
      <c r="AD3" s="102" t="s">
        <v>23</v>
      </c>
      <c r="AE3" s="102" t="s">
        <v>22</v>
      </c>
      <c r="AF3" s="102" t="s">
        <v>23</v>
      </c>
      <c r="AG3" s="102" t="s">
        <v>22</v>
      </c>
      <c r="AH3" s="102" t="s">
        <v>23</v>
      </c>
      <c r="AI3" s="102" t="s">
        <v>22</v>
      </c>
      <c r="AJ3" s="102" t="s">
        <v>23</v>
      </c>
      <c r="AK3" s="83" t="s">
        <v>22</v>
      </c>
      <c r="AL3" s="83"/>
      <c r="AM3" s="102" t="s">
        <v>23</v>
      </c>
      <c r="AN3" s="83"/>
      <c r="AO3" s="83" t="s">
        <v>22</v>
      </c>
      <c r="AP3" s="83"/>
      <c r="AQ3" s="83"/>
      <c r="AR3" s="83"/>
      <c r="AS3" s="102" t="s">
        <v>23</v>
      </c>
      <c r="AT3" s="83" t="s">
        <v>22</v>
      </c>
      <c r="AU3" s="83"/>
      <c r="AV3" s="83"/>
      <c r="AW3" s="102" t="s">
        <v>23</v>
      </c>
      <c r="AX3" s="83" t="s">
        <v>22</v>
      </c>
      <c r="AY3" s="83"/>
      <c r="AZ3" s="83"/>
      <c r="BA3" s="102" t="s">
        <v>23</v>
      </c>
      <c r="BB3" s="83" t="s">
        <v>22</v>
      </c>
      <c r="BC3" s="83"/>
      <c r="BD3" s="102" t="s">
        <v>23</v>
      </c>
      <c r="BE3" s="83"/>
      <c r="BF3" s="83" t="s">
        <v>22</v>
      </c>
      <c r="BG3" s="83"/>
      <c r="BH3" s="83"/>
      <c r="BI3" s="83"/>
      <c r="BJ3" s="102" t="s">
        <v>23</v>
      </c>
    </row>
    <row r="4" spans="1:62" s="82" customFormat="1" x14ac:dyDescent="0.3">
      <c r="A4" s="8" t="s">
        <v>643</v>
      </c>
      <c r="B4" s="8" t="s">
        <v>25</v>
      </c>
      <c r="C4" s="8" t="s">
        <v>26</v>
      </c>
      <c r="D4" s="8" t="s">
        <v>167</v>
      </c>
      <c r="E4" s="8" t="s">
        <v>300</v>
      </c>
      <c r="F4" s="8" t="s">
        <v>29</v>
      </c>
      <c r="G4" s="8" t="s">
        <v>522</v>
      </c>
      <c r="H4" s="8"/>
      <c r="I4" s="8" t="s">
        <v>32</v>
      </c>
      <c r="J4" s="8" t="s">
        <v>644</v>
      </c>
      <c r="K4" s="9">
        <v>45181.690532407411</v>
      </c>
      <c r="L4" s="9">
        <v>45181.779768518521</v>
      </c>
      <c r="M4" s="10" t="s">
        <v>645</v>
      </c>
      <c r="N4" s="10">
        <v>22.22</v>
      </c>
      <c r="O4" s="11">
        <f t="shared" ref="O4:O10" si="0">N4/31*100</f>
        <v>71.677419354838705</v>
      </c>
      <c r="P4" s="10">
        <v>0.67</v>
      </c>
      <c r="Q4" s="10">
        <v>0.67</v>
      </c>
      <c r="R4" s="11">
        <f t="shared" ref="R4:R10" si="1">AVERAGE(P4:Q4)*100</f>
        <v>67</v>
      </c>
      <c r="S4" s="10">
        <v>1</v>
      </c>
      <c r="T4" s="10">
        <v>1</v>
      </c>
      <c r="U4" s="11">
        <f t="shared" ref="U4:U10" si="2">AVERAGE(S4:T4)*100</f>
        <v>100</v>
      </c>
      <c r="V4" s="10">
        <v>1</v>
      </c>
      <c r="W4" s="11">
        <f t="shared" ref="W4:W10" si="3">V4*100</f>
        <v>100</v>
      </c>
      <c r="X4" s="11">
        <f t="shared" ref="X4:X10" si="4">AVERAGE(P4:Q4,S4:T4,V4)*100</f>
        <v>86.8</v>
      </c>
      <c r="Y4" s="10">
        <v>1</v>
      </c>
      <c r="Z4" s="10">
        <v>1</v>
      </c>
      <c r="AA4" s="10">
        <v>1</v>
      </c>
      <c r="AB4" s="10">
        <v>1</v>
      </c>
      <c r="AC4" s="10">
        <v>1</v>
      </c>
      <c r="AD4" s="11">
        <f t="shared" ref="AD4:AD10" si="5">AVERAGE(Y4:AC4)*100</f>
        <v>100</v>
      </c>
      <c r="AE4" s="10">
        <v>0.33</v>
      </c>
      <c r="AF4" s="11">
        <f t="shared" ref="AF4:AF10" si="6">AE4*100</f>
        <v>33</v>
      </c>
      <c r="AG4" s="10">
        <v>1</v>
      </c>
      <c r="AH4" s="11">
        <f t="shared" ref="AH4:AJ10" si="7">AG4*100</f>
        <v>100</v>
      </c>
      <c r="AI4" s="10">
        <v>0.5</v>
      </c>
      <c r="AJ4" s="11">
        <f t="shared" si="7"/>
        <v>50</v>
      </c>
      <c r="AK4" s="10">
        <v>1</v>
      </c>
      <c r="AL4" s="10">
        <v>0.75</v>
      </c>
      <c r="AM4" s="11">
        <f t="shared" ref="AM4:AM10" si="8">AVERAGE(AK4:AL4)*100</f>
        <v>87.5</v>
      </c>
      <c r="AN4" s="11">
        <f t="shared" ref="AN4:AN10" si="9">AVERAGE(Y4:AC4,AE4,AG4,AI4,AK4:AL4)*100</f>
        <v>85.8</v>
      </c>
      <c r="AO4" s="10">
        <v>1</v>
      </c>
      <c r="AP4" s="10">
        <v>0.6</v>
      </c>
      <c r="AQ4" s="10">
        <v>0.75</v>
      </c>
      <c r="AR4" s="10">
        <v>0.25</v>
      </c>
      <c r="AS4" s="11">
        <f t="shared" ref="AS4:AS10" si="10">AVERAGE(AO4:AR4)*100</f>
        <v>65</v>
      </c>
      <c r="AT4" s="10">
        <v>0</v>
      </c>
      <c r="AU4" s="10">
        <v>0</v>
      </c>
      <c r="AV4" s="10">
        <v>0.67</v>
      </c>
      <c r="AW4" s="11">
        <f t="shared" ref="AW4:AW10" si="11">AVERAGE(AT4:AV4)*100</f>
        <v>22.333333333333336</v>
      </c>
      <c r="AX4" s="10">
        <v>0.88</v>
      </c>
      <c r="AY4" s="10">
        <v>1</v>
      </c>
      <c r="AZ4" s="10">
        <v>0.5</v>
      </c>
      <c r="BA4" s="11">
        <f t="shared" ref="BA4:BA10" si="12">AVERAGE(AX4:AZ4)*100</f>
        <v>79.333333333333329</v>
      </c>
      <c r="BB4" s="10">
        <v>0.33</v>
      </c>
      <c r="BC4" s="10">
        <v>0.67</v>
      </c>
      <c r="BD4" s="11">
        <f t="shared" ref="BD4:BD10" si="13">AVERAGE(BB4:BC4)*100</f>
        <v>50</v>
      </c>
      <c r="BE4" s="11">
        <f t="shared" ref="BE4:BE10" si="14">AVERAGE(AO4:AR4,AT4:AV4,AX4:AZ4,BB4:BC4)*100</f>
        <v>55.416666666666671</v>
      </c>
      <c r="BF4" s="10">
        <v>0.45</v>
      </c>
      <c r="BG4" s="10">
        <v>0.67</v>
      </c>
      <c r="BH4" s="10">
        <v>0.55000000000000004</v>
      </c>
      <c r="BI4" s="10">
        <v>1</v>
      </c>
      <c r="BJ4" s="11">
        <f t="shared" ref="BJ4:BJ10" si="15">AVERAGE(BF4:BI4)*100</f>
        <v>66.75</v>
      </c>
    </row>
    <row r="5" spans="1:62" s="82" customFormat="1" x14ac:dyDescent="0.3">
      <c r="A5" s="8" t="s">
        <v>646</v>
      </c>
      <c r="B5" s="8" t="s">
        <v>25</v>
      </c>
      <c r="C5" s="8" t="s">
        <v>26</v>
      </c>
      <c r="D5" s="8" t="s">
        <v>92</v>
      </c>
      <c r="E5" s="8" t="s">
        <v>300</v>
      </c>
      <c r="F5" s="8" t="s">
        <v>77</v>
      </c>
      <c r="G5" s="8" t="s">
        <v>85</v>
      </c>
      <c r="H5" s="8" t="s">
        <v>30</v>
      </c>
      <c r="I5" s="8" t="s">
        <v>32</v>
      </c>
      <c r="J5" s="8" t="s">
        <v>644</v>
      </c>
      <c r="K5" s="9">
        <v>45181.648865740739</v>
      </c>
      <c r="L5" s="9">
        <v>45181.694513888891</v>
      </c>
      <c r="M5" s="10" t="s">
        <v>647</v>
      </c>
      <c r="N5" s="10">
        <v>20.23</v>
      </c>
      <c r="O5" s="11">
        <f t="shared" si="0"/>
        <v>65.258064516129039</v>
      </c>
      <c r="P5" s="10">
        <v>0.4</v>
      </c>
      <c r="Q5" s="10">
        <v>0.33</v>
      </c>
      <c r="R5" s="11">
        <f t="shared" si="1"/>
        <v>36.5</v>
      </c>
      <c r="S5" s="10">
        <v>0.6</v>
      </c>
      <c r="T5" s="10">
        <v>0</v>
      </c>
      <c r="U5" s="11">
        <f t="shared" si="2"/>
        <v>30</v>
      </c>
      <c r="V5" s="10">
        <v>1</v>
      </c>
      <c r="W5" s="11">
        <f t="shared" si="3"/>
        <v>100</v>
      </c>
      <c r="X5" s="11">
        <f t="shared" si="4"/>
        <v>46.6</v>
      </c>
      <c r="Y5" s="10">
        <v>1</v>
      </c>
      <c r="Z5" s="10">
        <v>1</v>
      </c>
      <c r="AA5" s="10">
        <v>0.5</v>
      </c>
      <c r="AB5" s="10">
        <v>0</v>
      </c>
      <c r="AC5" s="10">
        <v>0.5</v>
      </c>
      <c r="AD5" s="11">
        <f t="shared" si="5"/>
        <v>60</v>
      </c>
      <c r="AE5" s="10">
        <v>1</v>
      </c>
      <c r="AF5" s="11">
        <f t="shared" si="6"/>
        <v>100</v>
      </c>
      <c r="AG5" s="10">
        <v>1</v>
      </c>
      <c r="AH5" s="11">
        <f t="shared" si="7"/>
        <v>100</v>
      </c>
      <c r="AI5" s="10">
        <v>1</v>
      </c>
      <c r="AJ5" s="11">
        <f t="shared" si="7"/>
        <v>100</v>
      </c>
      <c r="AK5" s="10">
        <v>1</v>
      </c>
      <c r="AL5" s="10">
        <v>0.71</v>
      </c>
      <c r="AM5" s="11">
        <f t="shared" si="8"/>
        <v>85.5</v>
      </c>
      <c r="AN5" s="11">
        <f t="shared" si="9"/>
        <v>77.100000000000009</v>
      </c>
      <c r="AO5" s="10">
        <v>0.63</v>
      </c>
      <c r="AP5" s="10">
        <v>1</v>
      </c>
      <c r="AQ5" s="10">
        <v>0.6</v>
      </c>
      <c r="AR5" s="10">
        <v>1</v>
      </c>
      <c r="AS5" s="11">
        <f t="shared" si="10"/>
        <v>80.75</v>
      </c>
      <c r="AT5" s="10">
        <v>0</v>
      </c>
      <c r="AU5" s="10">
        <v>1</v>
      </c>
      <c r="AV5" s="10">
        <v>1</v>
      </c>
      <c r="AW5" s="11">
        <f t="shared" si="11"/>
        <v>66.666666666666657</v>
      </c>
      <c r="AX5" s="10">
        <v>0</v>
      </c>
      <c r="AY5" s="10">
        <v>0.5</v>
      </c>
      <c r="AZ5" s="10">
        <v>0.5</v>
      </c>
      <c r="BA5" s="11">
        <f t="shared" si="12"/>
        <v>33.333333333333329</v>
      </c>
      <c r="BB5" s="10">
        <v>0.6</v>
      </c>
      <c r="BC5" s="10">
        <v>1</v>
      </c>
      <c r="BD5" s="11">
        <f t="shared" si="13"/>
        <v>80</v>
      </c>
      <c r="BE5" s="11">
        <f t="shared" si="14"/>
        <v>65.25</v>
      </c>
      <c r="BF5" s="10">
        <v>1</v>
      </c>
      <c r="BG5" s="10">
        <v>0.5</v>
      </c>
      <c r="BH5" s="10">
        <v>0.57999999999999996</v>
      </c>
      <c r="BI5" s="10">
        <v>0.27</v>
      </c>
      <c r="BJ5" s="11">
        <f t="shared" si="15"/>
        <v>58.75</v>
      </c>
    </row>
    <row r="6" spans="1:62" s="82" customFormat="1" x14ac:dyDescent="0.3">
      <c r="A6" s="8" t="s">
        <v>648</v>
      </c>
      <c r="B6" s="8" t="s">
        <v>25</v>
      </c>
      <c r="C6" s="8" t="s">
        <v>26</v>
      </c>
      <c r="D6" s="8" t="s">
        <v>88</v>
      </c>
      <c r="E6" s="8" t="s">
        <v>300</v>
      </c>
      <c r="F6" s="8" t="s">
        <v>77</v>
      </c>
      <c r="G6" s="8" t="s">
        <v>339</v>
      </c>
      <c r="H6" s="8" t="s">
        <v>339</v>
      </c>
      <c r="I6" s="8" t="s">
        <v>32</v>
      </c>
      <c r="J6" s="8" t="s">
        <v>644</v>
      </c>
      <c r="K6" s="9">
        <v>45185.615567129629</v>
      </c>
      <c r="L6" s="9">
        <v>45185.736701388887</v>
      </c>
      <c r="M6" s="10" t="s">
        <v>649</v>
      </c>
      <c r="N6" s="10">
        <v>23.52</v>
      </c>
      <c r="O6" s="11">
        <f t="shared" si="0"/>
        <v>75.870967741935473</v>
      </c>
      <c r="P6" s="10">
        <v>1</v>
      </c>
      <c r="Q6" s="10">
        <v>1</v>
      </c>
      <c r="R6" s="11">
        <f t="shared" si="1"/>
        <v>100</v>
      </c>
      <c r="S6" s="10">
        <v>1</v>
      </c>
      <c r="T6" s="10">
        <v>1</v>
      </c>
      <c r="U6" s="11">
        <f t="shared" si="2"/>
        <v>100</v>
      </c>
      <c r="V6" s="10">
        <v>0</v>
      </c>
      <c r="W6" s="11">
        <f t="shared" si="3"/>
        <v>0</v>
      </c>
      <c r="X6" s="11">
        <f t="shared" si="4"/>
        <v>80</v>
      </c>
      <c r="Y6" s="10">
        <v>1</v>
      </c>
      <c r="Z6" s="10">
        <v>1</v>
      </c>
      <c r="AA6" s="10">
        <v>1</v>
      </c>
      <c r="AB6" s="10">
        <v>1</v>
      </c>
      <c r="AC6" s="10">
        <v>0.17</v>
      </c>
      <c r="AD6" s="11">
        <f t="shared" si="5"/>
        <v>83.399999999999991</v>
      </c>
      <c r="AE6" s="10">
        <v>1</v>
      </c>
      <c r="AF6" s="11">
        <f t="shared" si="6"/>
        <v>100</v>
      </c>
      <c r="AG6" s="10">
        <v>1</v>
      </c>
      <c r="AH6" s="11">
        <f t="shared" si="7"/>
        <v>100</v>
      </c>
      <c r="AI6" s="10">
        <v>1</v>
      </c>
      <c r="AJ6" s="11">
        <f t="shared" si="7"/>
        <v>100</v>
      </c>
      <c r="AK6" s="10">
        <v>0.25</v>
      </c>
      <c r="AL6" s="10">
        <v>1</v>
      </c>
      <c r="AM6" s="11">
        <f t="shared" si="8"/>
        <v>62.5</v>
      </c>
      <c r="AN6" s="11">
        <f t="shared" si="9"/>
        <v>84.2</v>
      </c>
      <c r="AO6" s="10">
        <v>1</v>
      </c>
      <c r="AP6" s="10">
        <v>0.5</v>
      </c>
      <c r="AQ6" s="10">
        <v>0</v>
      </c>
      <c r="AR6" s="10">
        <v>1</v>
      </c>
      <c r="AS6" s="11">
        <f t="shared" si="10"/>
        <v>62.5</v>
      </c>
      <c r="AT6" s="10">
        <v>1</v>
      </c>
      <c r="AU6" s="10">
        <v>0</v>
      </c>
      <c r="AV6" s="10">
        <v>0.5</v>
      </c>
      <c r="AW6" s="11">
        <f t="shared" si="11"/>
        <v>50</v>
      </c>
      <c r="AX6" s="10">
        <v>1</v>
      </c>
      <c r="AY6" s="10">
        <v>1</v>
      </c>
      <c r="AZ6" s="10">
        <v>0.5</v>
      </c>
      <c r="BA6" s="11">
        <f t="shared" si="12"/>
        <v>83.333333333333343</v>
      </c>
      <c r="BB6" s="10">
        <v>0.67</v>
      </c>
      <c r="BC6" s="10">
        <v>0.67</v>
      </c>
      <c r="BD6" s="11">
        <f t="shared" si="13"/>
        <v>67</v>
      </c>
      <c r="BE6" s="11">
        <f t="shared" si="14"/>
        <v>65.333333333333329</v>
      </c>
      <c r="BF6" s="10">
        <v>0.91</v>
      </c>
      <c r="BG6" s="10">
        <v>0.83</v>
      </c>
      <c r="BH6" s="10">
        <v>0.67</v>
      </c>
      <c r="BI6" s="10">
        <v>0.86</v>
      </c>
      <c r="BJ6" s="11">
        <f t="shared" si="15"/>
        <v>81.75</v>
      </c>
    </row>
    <row r="7" spans="1:62" s="82" customFormat="1" x14ac:dyDescent="0.3">
      <c r="A7" s="8" t="s">
        <v>650</v>
      </c>
      <c r="B7" s="8" t="s">
        <v>25</v>
      </c>
      <c r="C7" s="8" t="s">
        <v>26</v>
      </c>
      <c r="D7" s="8" t="s">
        <v>38</v>
      </c>
      <c r="E7" s="8" t="s">
        <v>300</v>
      </c>
      <c r="F7" s="8" t="s">
        <v>77</v>
      </c>
      <c r="G7" s="8" t="s">
        <v>301</v>
      </c>
      <c r="H7" s="8" t="s">
        <v>301</v>
      </c>
      <c r="I7" s="8" t="s">
        <v>32</v>
      </c>
      <c r="J7" s="8" t="s">
        <v>644</v>
      </c>
      <c r="K7" s="9">
        <v>45184.619953703703</v>
      </c>
      <c r="L7" s="9">
        <v>45184.671898148146</v>
      </c>
      <c r="M7" s="10" t="s">
        <v>79</v>
      </c>
      <c r="N7" s="10">
        <v>20.52</v>
      </c>
      <c r="O7" s="11">
        <f t="shared" si="0"/>
        <v>66.193548387096769</v>
      </c>
      <c r="P7" s="10">
        <v>0.2</v>
      </c>
      <c r="Q7" s="10">
        <v>0</v>
      </c>
      <c r="R7" s="11">
        <f t="shared" si="1"/>
        <v>10</v>
      </c>
      <c r="S7" s="10">
        <v>0.8</v>
      </c>
      <c r="T7" s="10">
        <v>1</v>
      </c>
      <c r="U7" s="11">
        <f t="shared" si="2"/>
        <v>90</v>
      </c>
      <c r="V7" s="10">
        <v>0.33</v>
      </c>
      <c r="W7" s="11">
        <f t="shared" si="3"/>
        <v>33</v>
      </c>
      <c r="X7" s="11">
        <f t="shared" si="4"/>
        <v>46.6</v>
      </c>
      <c r="Y7" s="10">
        <v>1</v>
      </c>
      <c r="Z7" s="10">
        <v>0.25</v>
      </c>
      <c r="AA7" s="10">
        <v>1</v>
      </c>
      <c r="AB7" s="10">
        <v>0</v>
      </c>
      <c r="AC7" s="10">
        <v>0.5</v>
      </c>
      <c r="AD7" s="11">
        <f t="shared" si="5"/>
        <v>55.000000000000007</v>
      </c>
      <c r="AE7" s="10">
        <v>1</v>
      </c>
      <c r="AF7" s="11">
        <f t="shared" si="6"/>
        <v>100</v>
      </c>
      <c r="AG7" s="10">
        <v>1</v>
      </c>
      <c r="AH7" s="11">
        <f t="shared" si="7"/>
        <v>100</v>
      </c>
      <c r="AI7" s="10">
        <v>0.5</v>
      </c>
      <c r="AJ7" s="11">
        <f t="shared" si="7"/>
        <v>50</v>
      </c>
      <c r="AK7" s="10">
        <v>0.25</v>
      </c>
      <c r="AL7" s="10">
        <v>1</v>
      </c>
      <c r="AM7" s="11">
        <f t="shared" si="8"/>
        <v>62.5</v>
      </c>
      <c r="AN7" s="11">
        <f t="shared" si="9"/>
        <v>65</v>
      </c>
      <c r="AO7" s="10">
        <v>1</v>
      </c>
      <c r="AP7" s="10">
        <v>1</v>
      </c>
      <c r="AQ7" s="10">
        <v>0.5</v>
      </c>
      <c r="AR7" s="10">
        <v>0.5</v>
      </c>
      <c r="AS7" s="11">
        <f t="shared" si="10"/>
        <v>75</v>
      </c>
      <c r="AT7" s="10">
        <v>0.33</v>
      </c>
      <c r="AU7" s="10">
        <v>0.5</v>
      </c>
      <c r="AV7" s="10">
        <v>1</v>
      </c>
      <c r="AW7" s="11">
        <f t="shared" si="11"/>
        <v>61</v>
      </c>
      <c r="AX7" s="10">
        <v>1</v>
      </c>
      <c r="AY7" s="10">
        <v>1</v>
      </c>
      <c r="AZ7" s="10">
        <v>1</v>
      </c>
      <c r="BA7" s="11">
        <f t="shared" si="12"/>
        <v>100</v>
      </c>
      <c r="BB7" s="10">
        <v>0.67</v>
      </c>
      <c r="BC7" s="10">
        <v>0.67</v>
      </c>
      <c r="BD7" s="11">
        <f t="shared" si="13"/>
        <v>67</v>
      </c>
      <c r="BE7" s="11">
        <f t="shared" si="14"/>
        <v>76.416666666666671</v>
      </c>
      <c r="BF7" s="10">
        <v>0.64</v>
      </c>
      <c r="BG7" s="10">
        <v>0.57999999999999996</v>
      </c>
      <c r="BH7" s="10">
        <v>0.67</v>
      </c>
      <c r="BI7" s="10">
        <v>0.64</v>
      </c>
      <c r="BJ7" s="11">
        <f t="shared" si="15"/>
        <v>63.250000000000007</v>
      </c>
    </row>
    <row r="8" spans="1:62" s="82" customFormat="1" x14ac:dyDescent="0.3">
      <c r="A8" s="8" t="s">
        <v>651</v>
      </c>
      <c r="B8" s="8" t="s">
        <v>25</v>
      </c>
      <c r="C8" s="8" t="s">
        <v>26</v>
      </c>
      <c r="D8" s="8" t="s">
        <v>27</v>
      </c>
      <c r="E8" s="8" t="s">
        <v>300</v>
      </c>
      <c r="F8" s="8" t="s">
        <v>44</v>
      </c>
      <c r="G8" s="8" t="s">
        <v>652</v>
      </c>
      <c r="H8" s="8" t="s">
        <v>652</v>
      </c>
      <c r="I8" s="8" t="s">
        <v>32</v>
      </c>
      <c r="J8" s="8" t="s">
        <v>644</v>
      </c>
      <c r="K8" s="9">
        <v>45180.763437499998</v>
      </c>
      <c r="L8" s="9">
        <v>45180.802337962959</v>
      </c>
      <c r="M8" s="10" t="s">
        <v>653</v>
      </c>
      <c r="N8" s="10">
        <v>25.51</v>
      </c>
      <c r="O8" s="11">
        <f t="shared" si="0"/>
        <v>82.290322580645167</v>
      </c>
      <c r="P8" s="10">
        <v>0.43</v>
      </c>
      <c r="Q8" s="10">
        <v>1</v>
      </c>
      <c r="R8" s="11">
        <f t="shared" si="1"/>
        <v>71.5</v>
      </c>
      <c r="S8" s="10">
        <v>1</v>
      </c>
      <c r="T8" s="10">
        <v>1</v>
      </c>
      <c r="U8" s="11">
        <f t="shared" si="2"/>
        <v>100</v>
      </c>
      <c r="V8" s="10">
        <v>1</v>
      </c>
      <c r="W8" s="11">
        <f t="shared" si="3"/>
        <v>100</v>
      </c>
      <c r="X8" s="11">
        <f t="shared" si="4"/>
        <v>88.6</v>
      </c>
      <c r="Y8" s="10">
        <v>1</v>
      </c>
      <c r="Z8" s="10">
        <v>1</v>
      </c>
      <c r="AA8" s="10">
        <v>1</v>
      </c>
      <c r="AB8" s="10">
        <v>1</v>
      </c>
      <c r="AC8" s="10">
        <v>1</v>
      </c>
      <c r="AD8" s="11">
        <f t="shared" si="5"/>
        <v>100</v>
      </c>
      <c r="AE8" s="10">
        <v>0.56000000000000005</v>
      </c>
      <c r="AF8" s="11">
        <f t="shared" si="6"/>
        <v>56.000000000000007</v>
      </c>
      <c r="AG8" s="10">
        <v>1</v>
      </c>
      <c r="AH8" s="11">
        <f t="shared" si="7"/>
        <v>100</v>
      </c>
      <c r="AI8" s="10">
        <v>1</v>
      </c>
      <c r="AJ8" s="11">
        <f t="shared" si="7"/>
        <v>100</v>
      </c>
      <c r="AK8" s="10">
        <v>1</v>
      </c>
      <c r="AL8" s="10">
        <v>1</v>
      </c>
      <c r="AM8" s="11">
        <f t="shared" si="8"/>
        <v>100</v>
      </c>
      <c r="AN8" s="11">
        <f t="shared" si="9"/>
        <v>95.600000000000009</v>
      </c>
      <c r="AO8" s="10">
        <v>1</v>
      </c>
      <c r="AP8" s="10">
        <v>0.88</v>
      </c>
      <c r="AQ8" s="10">
        <v>0.5</v>
      </c>
      <c r="AR8" s="10">
        <v>1</v>
      </c>
      <c r="AS8" s="11">
        <f t="shared" si="10"/>
        <v>84.5</v>
      </c>
      <c r="AT8" s="10">
        <v>0.33</v>
      </c>
      <c r="AU8" s="10">
        <v>1</v>
      </c>
      <c r="AV8" s="10">
        <v>0.5</v>
      </c>
      <c r="AW8" s="11">
        <f t="shared" si="11"/>
        <v>61</v>
      </c>
      <c r="AX8" s="10">
        <v>0.5</v>
      </c>
      <c r="AY8" s="10">
        <v>1</v>
      </c>
      <c r="AZ8" s="10">
        <v>1</v>
      </c>
      <c r="BA8" s="11">
        <f t="shared" si="12"/>
        <v>83.333333333333343</v>
      </c>
      <c r="BB8" s="10">
        <v>0.67</v>
      </c>
      <c r="BC8" s="10">
        <v>0.6</v>
      </c>
      <c r="BD8" s="11">
        <f t="shared" si="13"/>
        <v>63.5</v>
      </c>
      <c r="BE8" s="11">
        <f t="shared" si="14"/>
        <v>74.833333333333343</v>
      </c>
      <c r="BF8" s="10">
        <v>0.67</v>
      </c>
      <c r="BG8" s="10">
        <v>0.75</v>
      </c>
      <c r="BH8" s="10">
        <v>0.5</v>
      </c>
      <c r="BI8" s="10">
        <v>0.64</v>
      </c>
      <c r="BJ8" s="11">
        <f t="shared" si="15"/>
        <v>64</v>
      </c>
    </row>
    <row r="9" spans="1:62" s="82" customFormat="1" x14ac:dyDescent="0.3">
      <c r="A9" s="8" t="s">
        <v>643</v>
      </c>
      <c r="B9" s="8" t="s">
        <v>25</v>
      </c>
      <c r="C9" s="8" t="s">
        <v>26</v>
      </c>
      <c r="D9" s="8" t="s">
        <v>167</v>
      </c>
      <c r="E9" s="8" t="s">
        <v>300</v>
      </c>
      <c r="F9" s="8" t="s">
        <v>29</v>
      </c>
      <c r="G9" s="8"/>
      <c r="H9" s="8"/>
      <c r="I9" s="8" t="s">
        <v>32</v>
      </c>
      <c r="J9" s="8" t="s">
        <v>644</v>
      </c>
      <c r="K9" s="8" t="s">
        <v>654</v>
      </c>
      <c r="L9" s="8" t="s">
        <v>655</v>
      </c>
      <c r="M9" s="10" t="s">
        <v>156</v>
      </c>
      <c r="N9" s="96">
        <v>22.23</v>
      </c>
      <c r="O9" s="11">
        <f t="shared" si="0"/>
        <v>71.709677419354847</v>
      </c>
      <c r="P9" s="96">
        <v>0.67</v>
      </c>
      <c r="Q9" s="96">
        <v>0.67</v>
      </c>
      <c r="R9" s="11">
        <f t="shared" si="1"/>
        <v>67</v>
      </c>
      <c r="S9" s="96">
        <v>1</v>
      </c>
      <c r="T9" s="96">
        <v>1</v>
      </c>
      <c r="U9" s="11">
        <f t="shared" si="2"/>
        <v>100</v>
      </c>
      <c r="V9" s="96">
        <v>1</v>
      </c>
      <c r="W9" s="11">
        <f t="shared" si="3"/>
        <v>100</v>
      </c>
      <c r="X9" s="11">
        <f t="shared" si="4"/>
        <v>86.8</v>
      </c>
      <c r="Y9" s="96">
        <v>1</v>
      </c>
      <c r="Z9" s="96">
        <v>1</v>
      </c>
      <c r="AA9" s="96">
        <v>1</v>
      </c>
      <c r="AB9" s="96">
        <v>1</v>
      </c>
      <c r="AC9" s="96">
        <v>1</v>
      </c>
      <c r="AD9" s="11">
        <f t="shared" si="5"/>
        <v>100</v>
      </c>
      <c r="AE9" s="96">
        <v>0.33</v>
      </c>
      <c r="AF9" s="11">
        <f t="shared" si="6"/>
        <v>33</v>
      </c>
      <c r="AG9" s="96">
        <v>1</v>
      </c>
      <c r="AH9" s="11">
        <f t="shared" si="7"/>
        <v>100</v>
      </c>
      <c r="AI9" s="96">
        <v>0.5</v>
      </c>
      <c r="AJ9" s="11">
        <f t="shared" si="7"/>
        <v>50</v>
      </c>
      <c r="AK9" s="96">
        <v>1</v>
      </c>
      <c r="AL9" s="96">
        <v>0.75</v>
      </c>
      <c r="AM9" s="11">
        <f t="shared" si="8"/>
        <v>87.5</v>
      </c>
      <c r="AN9" s="11">
        <f t="shared" si="9"/>
        <v>85.8</v>
      </c>
      <c r="AO9" s="96">
        <v>1</v>
      </c>
      <c r="AP9" s="96">
        <v>0.6</v>
      </c>
      <c r="AQ9" s="96">
        <v>0.75</v>
      </c>
      <c r="AR9" s="96">
        <v>0.25</v>
      </c>
      <c r="AS9" s="11">
        <f t="shared" si="10"/>
        <v>65</v>
      </c>
      <c r="AT9" s="96">
        <v>0</v>
      </c>
      <c r="AU9" s="96">
        <v>0</v>
      </c>
      <c r="AV9" s="96">
        <v>0.67</v>
      </c>
      <c r="AW9" s="11">
        <f t="shared" si="11"/>
        <v>22.333333333333336</v>
      </c>
      <c r="AX9" s="96">
        <v>0.88</v>
      </c>
      <c r="AY9" s="96">
        <v>1</v>
      </c>
      <c r="AZ9" s="96">
        <v>0.5</v>
      </c>
      <c r="BA9" s="11">
        <f t="shared" si="12"/>
        <v>79.333333333333329</v>
      </c>
      <c r="BB9" s="96">
        <v>0.33</v>
      </c>
      <c r="BC9" s="96">
        <v>0.67</v>
      </c>
      <c r="BD9" s="11">
        <f t="shared" si="13"/>
        <v>50</v>
      </c>
      <c r="BE9" s="11">
        <f t="shared" si="14"/>
        <v>55.416666666666671</v>
      </c>
      <c r="BF9" s="96">
        <v>0.45</v>
      </c>
      <c r="BG9" s="96">
        <v>0.67</v>
      </c>
      <c r="BH9" s="96">
        <v>0.55000000000000004</v>
      </c>
      <c r="BI9" s="96">
        <v>1</v>
      </c>
      <c r="BJ9" s="11">
        <f t="shared" si="15"/>
        <v>66.75</v>
      </c>
    </row>
    <row r="10" spans="1:62" s="82" customFormat="1" x14ac:dyDescent="0.3">
      <c r="A10" s="8" t="s">
        <v>656</v>
      </c>
      <c r="B10" s="8" t="s">
        <v>25</v>
      </c>
      <c r="C10" s="8" t="s">
        <v>26</v>
      </c>
      <c r="D10" s="8" t="s">
        <v>150</v>
      </c>
      <c r="E10" s="8" t="s">
        <v>300</v>
      </c>
      <c r="F10" s="8" t="s">
        <v>29</v>
      </c>
      <c r="G10" s="8" t="s">
        <v>426</v>
      </c>
      <c r="H10" s="8" t="s">
        <v>426</v>
      </c>
      <c r="I10" s="8"/>
      <c r="J10" s="8" t="s">
        <v>644</v>
      </c>
      <c r="K10" s="8" t="s">
        <v>657</v>
      </c>
      <c r="L10" s="8" t="s">
        <v>658</v>
      </c>
      <c r="M10" s="8" t="s">
        <v>303</v>
      </c>
      <c r="N10" s="10">
        <v>22.63</v>
      </c>
      <c r="O10" s="11">
        <f t="shared" si="0"/>
        <v>73</v>
      </c>
      <c r="P10" s="10">
        <v>0.6</v>
      </c>
      <c r="Q10" s="10">
        <v>0.67</v>
      </c>
      <c r="R10" s="11">
        <f t="shared" si="1"/>
        <v>63.5</v>
      </c>
      <c r="S10" s="10">
        <v>0</v>
      </c>
      <c r="T10" s="10">
        <v>1</v>
      </c>
      <c r="U10" s="11">
        <f t="shared" si="2"/>
        <v>50</v>
      </c>
      <c r="V10" s="10">
        <v>0.5</v>
      </c>
      <c r="W10" s="11">
        <f t="shared" si="3"/>
        <v>50</v>
      </c>
      <c r="X10" s="11">
        <f t="shared" si="4"/>
        <v>55.400000000000006</v>
      </c>
      <c r="Y10" s="10">
        <v>1</v>
      </c>
      <c r="Z10" s="10">
        <v>1</v>
      </c>
      <c r="AA10" s="10">
        <v>1</v>
      </c>
      <c r="AB10" s="10">
        <v>1</v>
      </c>
      <c r="AC10" s="10">
        <v>1</v>
      </c>
      <c r="AD10" s="11">
        <f t="shared" si="5"/>
        <v>100</v>
      </c>
      <c r="AE10" s="10">
        <v>0</v>
      </c>
      <c r="AF10" s="11">
        <f t="shared" si="6"/>
        <v>0</v>
      </c>
      <c r="AG10" s="10">
        <v>1</v>
      </c>
      <c r="AH10" s="11">
        <f t="shared" si="7"/>
        <v>100</v>
      </c>
      <c r="AI10" s="10">
        <v>1</v>
      </c>
      <c r="AJ10" s="11">
        <f t="shared" si="7"/>
        <v>100</v>
      </c>
      <c r="AK10" s="10">
        <v>1</v>
      </c>
      <c r="AL10" s="10">
        <v>1</v>
      </c>
      <c r="AM10" s="11">
        <f t="shared" si="8"/>
        <v>100</v>
      </c>
      <c r="AN10" s="11">
        <f t="shared" si="9"/>
        <v>90</v>
      </c>
      <c r="AO10" s="10">
        <v>0.5</v>
      </c>
      <c r="AP10" s="10">
        <v>0.63</v>
      </c>
      <c r="AQ10" s="10">
        <v>1</v>
      </c>
      <c r="AR10" s="10">
        <v>0.5</v>
      </c>
      <c r="AS10" s="11">
        <f t="shared" si="10"/>
        <v>65.75</v>
      </c>
      <c r="AT10" s="10">
        <v>0.5</v>
      </c>
      <c r="AU10" s="10">
        <v>1</v>
      </c>
      <c r="AV10" s="10">
        <v>0.5</v>
      </c>
      <c r="AW10" s="11">
        <f t="shared" si="11"/>
        <v>66.666666666666657</v>
      </c>
      <c r="AX10" s="10">
        <v>1</v>
      </c>
      <c r="AY10" s="10">
        <v>0.5</v>
      </c>
      <c r="AZ10" s="10">
        <v>1</v>
      </c>
      <c r="BA10" s="11">
        <f t="shared" si="12"/>
        <v>83.333333333333343</v>
      </c>
      <c r="BB10" s="10">
        <v>1</v>
      </c>
      <c r="BC10" s="10">
        <v>1</v>
      </c>
      <c r="BD10" s="11">
        <f t="shared" si="13"/>
        <v>100</v>
      </c>
      <c r="BE10" s="11">
        <f t="shared" si="14"/>
        <v>76.083333333333329</v>
      </c>
      <c r="BF10" s="10">
        <v>0.36</v>
      </c>
      <c r="BG10" s="10">
        <v>0</v>
      </c>
      <c r="BH10" s="10">
        <v>0.88</v>
      </c>
      <c r="BI10" s="10">
        <v>0.5</v>
      </c>
      <c r="BJ10" s="11">
        <f t="shared" si="15"/>
        <v>43.5</v>
      </c>
    </row>
    <row r="11" spans="1:62" s="85" customFormat="1" ht="15" customHeight="1" x14ac:dyDescent="0.3">
      <c r="A11" s="57" t="s">
        <v>34</v>
      </c>
      <c r="B11" s="57"/>
      <c r="C11" s="57"/>
      <c r="D11" s="57"/>
      <c r="E11" s="57"/>
      <c r="F11" s="57"/>
      <c r="G11" s="57"/>
      <c r="H11" s="57"/>
      <c r="I11" s="57"/>
      <c r="J11" s="57"/>
      <c r="K11" s="57"/>
      <c r="L11" s="57"/>
      <c r="M11" s="13"/>
      <c r="N11" s="13">
        <f>AVERAGE(N4:N10)</f>
        <v>22.408571428571427</v>
      </c>
      <c r="O11" s="13">
        <f t="shared" ref="O11:BJ11" si="16">AVERAGE(O4:O10)</f>
        <v>72.285714285714292</v>
      </c>
      <c r="P11" s="13">
        <f t="shared" si="16"/>
        <v>0.56714285714285728</v>
      </c>
      <c r="Q11" s="13">
        <f t="shared" si="16"/>
        <v>0.62</v>
      </c>
      <c r="R11" s="13">
        <f t="shared" si="16"/>
        <v>59.357142857142854</v>
      </c>
      <c r="S11" s="13">
        <f t="shared" si="16"/>
        <v>0.77142857142857146</v>
      </c>
      <c r="T11" s="13">
        <f t="shared" si="16"/>
        <v>0.8571428571428571</v>
      </c>
      <c r="U11" s="13">
        <f t="shared" si="16"/>
        <v>81.428571428571431</v>
      </c>
      <c r="V11" s="13">
        <f t="shared" si="16"/>
        <v>0.69000000000000006</v>
      </c>
      <c r="W11" s="13">
        <f t="shared" si="16"/>
        <v>69</v>
      </c>
      <c r="X11" s="13">
        <f t="shared" si="16"/>
        <v>70.114285714285728</v>
      </c>
      <c r="Y11" s="13">
        <f t="shared" si="16"/>
        <v>1</v>
      </c>
      <c r="Z11" s="13">
        <f t="shared" si="16"/>
        <v>0.8928571428571429</v>
      </c>
      <c r="AA11" s="13">
        <f t="shared" si="16"/>
        <v>0.9285714285714286</v>
      </c>
      <c r="AB11" s="13">
        <f t="shared" si="16"/>
        <v>0.7142857142857143</v>
      </c>
      <c r="AC11" s="13">
        <f t="shared" si="16"/>
        <v>0.73857142857142855</v>
      </c>
      <c r="AD11" s="13">
        <f t="shared" si="16"/>
        <v>85.48571428571428</v>
      </c>
      <c r="AE11" s="13">
        <f t="shared" si="16"/>
        <v>0.60285714285714287</v>
      </c>
      <c r="AF11" s="13">
        <f t="shared" si="16"/>
        <v>60.285714285714285</v>
      </c>
      <c r="AG11" s="13">
        <f t="shared" si="16"/>
        <v>1</v>
      </c>
      <c r="AH11" s="13">
        <f t="shared" si="16"/>
        <v>100</v>
      </c>
      <c r="AI11" s="13">
        <f t="shared" si="16"/>
        <v>0.7857142857142857</v>
      </c>
      <c r="AJ11" s="13">
        <f t="shared" si="16"/>
        <v>78.571428571428569</v>
      </c>
      <c r="AK11" s="13">
        <f t="shared" si="16"/>
        <v>0.7857142857142857</v>
      </c>
      <c r="AL11" s="13">
        <f t="shared" si="16"/>
        <v>0.88714285714285712</v>
      </c>
      <c r="AM11" s="13">
        <f t="shared" si="16"/>
        <v>83.642857142857139</v>
      </c>
      <c r="AN11" s="13">
        <f t="shared" si="16"/>
        <v>83.357142857142861</v>
      </c>
      <c r="AO11" s="13">
        <f t="shared" si="16"/>
        <v>0.87571428571428567</v>
      </c>
      <c r="AP11" s="13">
        <f t="shared" si="16"/>
        <v>0.74428571428571433</v>
      </c>
      <c r="AQ11" s="13">
        <f t="shared" si="16"/>
        <v>0.58571428571428563</v>
      </c>
      <c r="AR11" s="13">
        <f t="shared" si="16"/>
        <v>0.6428571428571429</v>
      </c>
      <c r="AS11" s="13">
        <f t="shared" si="16"/>
        <v>71.214285714285708</v>
      </c>
      <c r="AT11" s="13">
        <f t="shared" si="16"/>
        <v>0.30857142857142861</v>
      </c>
      <c r="AU11" s="13">
        <f t="shared" si="16"/>
        <v>0.5</v>
      </c>
      <c r="AV11" s="13">
        <f t="shared" si="16"/>
        <v>0.69142857142857139</v>
      </c>
      <c r="AW11" s="13">
        <f t="shared" si="16"/>
        <v>50</v>
      </c>
      <c r="AX11" s="13">
        <f t="shared" si="16"/>
        <v>0.75142857142857145</v>
      </c>
      <c r="AY11" s="13">
        <f t="shared" si="16"/>
        <v>0.8571428571428571</v>
      </c>
      <c r="AZ11" s="13">
        <f t="shared" si="16"/>
        <v>0.7142857142857143</v>
      </c>
      <c r="BA11" s="13">
        <f t="shared" si="16"/>
        <v>77.428571428571431</v>
      </c>
      <c r="BB11" s="13">
        <f t="shared" si="16"/>
        <v>0.61</v>
      </c>
      <c r="BC11" s="13">
        <f t="shared" si="16"/>
        <v>0.75428571428571434</v>
      </c>
      <c r="BD11" s="13">
        <f t="shared" si="16"/>
        <v>68.214285714285708</v>
      </c>
      <c r="BE11" s="13">
        <f t="shared" si="16"/>
        <v>66.964285714285708</v>
      </c>
      <c r="BF11" s="13">
        <f t="shared" si="16"/>
        <v>0.64</v>
      </c>
      <c r="BG11" s="13">
        <f t="shared" si="16"/>
        <v>0.5714285714285714</v>
      </c>
      <c r="BH11" s="13">
        <f t="shared" si="16"/>
        <v>0.62857142857142845</v>
      </c>
      <c r="BI11" s="13">
        <f t="shared" si="16"/>
        <v>0.7014285714285714</v>
      </c>
      <c r="BJ11" s="13">
        <f t="shared" si="16"/>
        <v>63.535714285714285</v>
      </c>
    </row>
    <row r="12" spans="1:62" s="82" customFormat="1" x14ac:dyDescent="0.3">
      <c r="A12" s="8"/>
      <c r="B12" s="8"/>
      <c r="C12" s="8"/>
      <c r="D12" s="8"/>
      <c r="E12" s="8"/>
      <c r="F12" s="8"/>
      <c r="G12" s="8"/>
      <c r="H12" s="8"/>
      <c r="I12" s="8"/>
      <c r="J12" s="8"/>
      <c r="K12" s="8"/>
      <c r="L12" s="8"/>
      <c r="M12" s="10"/>
      <c r="N12" s="10"/>
      <c r="O12" s="10"/>
      <c r="P12" s="10"/>
      <c r="Q12" s="10"/>
      <c r="R12" s="11"/>
      <c r="S12" s="10"/>
      <c r="T12" s="10"/>
      <c r="U12" s="11"/>
      <c r="V12" s="10"/>
      <c r="W12" s="11"/>
      <c r="X12" s="11"/>
      <c r="Y12" s="10"/>
      <c r="Z12" s="10"/>
      <c r="AA12" s="10"/>
      <c r="AB12" s="10"/>
      <c r="AC12" s="10"/>
      <c r="AD12" s="11"/>
      <c r="AE12" s="10"/>
      <c r="AF12" s="11"/>
      <c r="AG12" s="10"/>
      <c r="AH12" s="11"/>
      <c r="AI12" s="10"/>
      <c r="AJ12" s="11"/>
      <c r="AK12" s="10"/>
      <c r="AL12" s="10"/>
      <c r="AM12" s="11"/>
      <c r="AN12" s="11"/>
      <c r="AO12" s="10"/>
      <c r="AP12" s="10"/>
      <c r="AQ12" s="10"/>
      <c r="AR12" s="10"/>
      <c r="AS12" s="11"/>
      <c r="AT12" s="10"/>
      <c r="AU12" s="10"/>
      <c r="AV12" s="10"/>
      <c r="AW12" s="11"/>
      <c r="AX12" s="10"/>
      <c r="AY12" s="10"/>
      <c r="AZ12" s="10"/>
      <c r="BA12" s="11"/>
      <c r="BB12" s="10"/>
      <c r="BC12" s="10"/>
      <c r="BD12" s="11"/>
      <c r="BE12" s="11"/>
      <c r="BF12" s="10"/>
      <c r="BG12" s="10"/>
      <c r="BH12" s="10"/>
      <c r="BI12" s="10"/>
      <c r="BJ12" s="11"/>
    </row>
    <row r="13" spans="1:62" s="82" customFormat="1" x14ac:dyDescent="0.3">
      <c r="M13" s="120"/>
      <c r="N13" s="120"/>
      <c r="O13" s="120"/>
      <c r="P13" s="120"/>
      <c r="Q13" s="120"/>
      <c r="R13" s="121"/>
      <c r="S13" s="120"/>
      <c r="T13" s="120"/>
      <c r="U13" s="121"/>
      <c r="V13" s="120"/>
      <c r="W13" s="121"/>
      <c r="X13" s="121"/>
      <c r="Y13" s="120"/>
      <c r="Z13" s="120"/>
      <c r="AA13" s="120"/>
      <c r="AB13" s="120"/>
      <c r="AC13" s="120"/>
      <c r="AD13" s="121"/>
      <c r="AE13" s="120"/>
      <c r="AF13" s="121"/>
      <c r="AG13" s="120"/>
      <c r="AH13" s="121"/>
      <c r="AI13" s="120"/>
      <c r="AJ13" s="121"/>
      <c r="AK13" s="120"/>
      <c r="AL13" s="120"/>
      <c r="AM13" s="121"/>
      <c r="AN13" s="121"/>
      <c r="AO13" s="120"/>
      <c r="AP13" s="120"/>
      <c r="AQ13" s="120"/>
      <c r="AR13" s="120"/>
      <c r="AS13" s="121"/>
      <c r="AT13" s="120"/>
      <c r="AU13" s="120"/>
      <c r="AV13" s="120"/>
      <c r="AW13" s="121"/>
      <c r="AX13" s="120"/>
      <c r="AY13" s="120"/>
      <c r="AZ13" s="120"/>
      <c r="BA13" s="121"/>
      <c r="BB13" s="120"/>
      <c r="BC13" s="120"/>
      <c r="BD13" s="121"/>
      <c r="BE13" s="121"/>
      <c r="BF13" s="120"/>
      <c r="BG13" s="120"/>
      <c r="BH13" s="120"/>
      <c r="BI13" s="120"/>
      <c r="BJ13" s="121"/>
    </row>
  </sheetData>
  <mergeCells count="45">
    <mergeCell ref="BB3:BC3"/>
    <mergeCell ref="BF3:BI3"/>
    <mergeCell ref="A11:L11"/>
    <mergeCell ref="BB2:BD2"/>
    <mergeCell ref="BE2:BE3"/>
    <mergeCell ref="BF2:BJ2"/>
    <mergeCell ref="P3:Q3"/>
    <mergeCell ref="S3:T3"/>
    <mergeCell ref="Y3:AC3"/>
    <mergeCell ref="AK3:AL3"/>
    <mergeCell ref="AO3:AR3"/>
    <mergeCell ref="AT3:AV3"/>
    <mergeCell ref="AX3:AZ3"/>
    <mergeCell ref="BF1:BJ1"/>
    <mergeCell ref="P2:R2"/>
    <mergeCell ref="S2:U2"/>
    <mergeCell ref="V2:W2"/>
    <mergeCell ref="X2:X3"/>
    <mergeCell ref="Y2:AD2"/>
    <mergeCell ref="AE2:AF2"/>
    <mergeCell ref="AG2:AH2"/>
    <mergeCell ref="AI2:AJ2"/>
    <mergeCell ref="AK2:AM2"/>
    <mergeCell ref="M1:M3"/>
    <mergeCell ref="N1:N3"/>
    <mergeCell ref="O1:O3"/>
    <mergeCell ref="P1:X1"/>
    <mergeCell ref="Y1:AN1"/>
    <mergeCell ref="AO1:BE1"/>
    <mergeCell ref="AN2:AN3"/>
    <mergeCell ref="AO2:AS2"/>
    <mergeCell ref="AT2:AW2"/>
    <mergeCell ref="AX2:BA2"/>
    <mergeCell ref="G1:G3"/>
    <mergeCell ref="H1:H3"/>
    <mergeCell ref="I1:I3"/>
    <mergeCell ref="J1:J3"/>
    <mergeCell ref="K1:K3"/>
    <mergeCell ref="L1:L3"/>
    <mergeCell ref="A1:A3"/>
    <mergeCell ref="B1:B3"/>
    <mergeCell ref="C1:C3"/>
    <mergeCell ref="D1:D3"/>
    <mergeCell ref="E1:E3"/>
    <mergeCell ref="F1:F3"/>
  </mergeCells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7"/>
  <sheetViews>
    <sheetView topLeftCell="N1" workbookViewId="0">
      <selection activeCell="M7" sqref="M7:AT7"/>
    </sheetView>
  </sheetViews>
  <sheetFormatPr defaultRowHeight="14.4" x14ac:dyDescent="0.3"/>
  <cols>
    <col min="1" max="1" width="36.5546875" bestFit="1" customWidth="1"/>
    <col min="2" max="2" width="18.6640625" bestFit="1" customWidth="1"/>
    <col min="3" max="3" width="15.88671875" customWidth="1"/>
    <col min="4" max="4" width="36.5546875" bestFit="1" customWidth="1"/>
    <col min="5" max="5" width="20.109375" bestFit="1" customWidth="1"/>
    <col min="6" max="6" width="32.44140625" bestFit="1" customWidth="1"/>
    <col min="7" max="7" width="10.88671875" bestFit="1" customWidth="1"/>
    <col min="8" max="8" width="10.6640625" customWidth="1"/>
    <col min="9" max="9" width="19.109375" bestFit="1" customWidth="1"/>
    <col min="10" max="11" width="14.88671875" bestFit="1" customWidth="1"/>
    <col min="12" max="12" width="16.6640625" customWidth="1"/>
    <col min="13" max="14" width="12.6640625" customWidth="1"/>
    <col min="15" max="24" width="5" customWidth="1"/>
    <col min="25" max="25" width="19.33203125" customWidth="1"/>
    <col min="26" max="28" width="5" customWidth="1"/>
    <col min="29" max="29" width="17.109375" customWidth="1"/>
    <col min="30" max="32" width="8" customWidth="1"/>
    <col min="33" max="33" width="18.44140625" customWidth="1"/>
    <col min="34" max="36" width="5" customWidth="1"/>
    <col min="37" max="37" width="18.109375" customWidth="1"/>
    <col min="38" max="40" width="7.88671875" customWidth="1"/>
    <col min="41" max="41" width="15.5546875" customWidth="1"/>
    <col min="42" max="44" width="5" customWidth="1"/>
    <col min="45" max="45" width="17.33203125" customWidth="1"/>
    <col min="46" max="46" width="16.109375" customWidth="1"/>
  </cols>
  <sheetData>
    <row r="1" spans="1:46" x14ac:dyDescent="0.3">
      <c r="A1" s="15" t="s">
        <v>0</v>
      </c>
      <c r="B1" s="15" t="s">
        <v>1</v>
      </c>
      <c r="C1" s="15" t="s">
        <v>2</v>
      </c>
      <c r="D1" s="15" t="s">
        <v>3</v>
      </c>
      <c r="E1" s="15" t="s">
        <v>4</v>
      </c>
      <c r="F1" s="15" t="s">
        <v>5</v>
      </c>
      <c r="G1" s="15" t="s">
        <v>6</v>
      </c>
      <c r="H1" s="15" t="s">
        <v>7</v>
      </c>
      <c r="I1" s="15" t="s">
        <v>8</v>
      </c>
      <c r="J1" s="15" t="s">
        <v>9</v>
      </c>
      <c r="K1" s="15" t="s">
        <v>10</v>
      </c>
      <c r="L1" s="15" t="s">
        <v>11</v>
      </c>
      <c r="M1" s="15" t="s">
        <v>12</v>
      </c>
      <c r="N1" s="15" t="s">
        <v>13</v>
      </c>
      <c r="O1" s="15" t="s">
        <v>14</v>
      </c>
      <c r="P1" s="15"/>
      <c r="Q1" s="15"/>
      <c r="R1" s="15"/>
      <c r="S1" s="15"/>
      <c r="T1" s="15"/>
      <c r="U1" s="15"/>
      <c r="V1" s="15"/>
      <c r="W1" s="15"/>
      <c r="X1" s="15"/>
      <c r="Y1" s="15"/>
      <c r="Z1" s="15" t="s">
        <v>15</v>
      </c>
      <c r="AA1" s="15"/>
      <c r="AB1" s="15"/>
      <c r="AC1" s="15"/>
      <c r="AD1" s="15"/>
      <c r="AE1" s="15"/>
      <c r="AF1" s="15"/>
      <c r="AG1" s="15"/>
      <c r="AH1" s="15"/>
      <c r="AI1" s="15"/>
      <c r="AJ1" s="15"/>
      <c r="AK1" s="15"/>
      <c r="AL1" s="15"/>
      <c r="AM1" s="15"/>
      <c r="AN1" s="15"/>
      <c r="AO1" s="15"/>
      <c r="AP1" s="15"/>
      <c r="AQ1" s="15"/>
      <c r="AR1" s="15"/>
      <c r="AS1" s="15"/>
      <c r="AT1" s="15"/>
    </row>
    <row r="2" spans="1:46" x14ac:dyDescent="0.3">
      <c r="A2" s="15"/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 t="s">
        <v>16</v>
      </c>
      <c r="P2" s="15"/>
      <c r="Q2" s="15"/>
      <c r="R2" s="15"/>
      <c r="S2" s="15"/>
      <c r="T2" s="15"/>
      <c r="U2" s="15"/>
      <c r="V2" s="15"/>
      <c r="W2" s="15"/>
      <c r="X2" s="15"/>
      <c r="Y2" s="15"/>
      <c r="Z2" s="24" t="s">
        <v>17</v>
      </c>
      <c r="AA2" s="24"/>
      <c r="AB2" s="24"/>
      <c r="AC2" s="24"/>
      <c r="AD2" s="24" t="s">
        <v>18</v>
      </c>
      <c r="AE2" s="24"/>
      <c r="AF2" s="24"/>
      <c r="AG2" s="24"/>
      <c r="AH2" s="24" t="s">
        <v>19</v>
      </c>
      <c r="AI2" s="24"/>
      <c r="AJ2" s="24"/>
      <c r="AK2" s="24"/>
      <c r="AL2" s="24" t="s">
        <v>20</v>
      </c>
      <c r="AM2" s="24"/>
      <c r="AN2" s="24"/>
      <c r="AO2" s="24"/>
      <c r="AP2" s="24" t="s">
        <v>21</v>
      </c>
      <c r="AQ2" s="24"/>
      <c r="AR2" s="24"/>
      <c r="AS2" s="24"/>
      <c r="AT2" s="15" t="s">
        <v>23</v>
      </c>
    </row>
    <row r="3" spans="1:46" ht="41.4" x14ac:dyDescent="0.3">
      <c r="A3" s="15"/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 t="s">
        <v>22</v>
      </c>
      <c r="P3" s="15"/>
      <c r="Q3" s="15"/>
      <c r="R3" s="15"/>
      <c r="S3" s="15"/>
      <c r="T3" s="15"/>
      <c r="U3" s="15"/>
      <c r="V3" s="15"/>
      <c r="W3" s="15"/>
      <c r="X3" s="15"/>
      <c r="Y3" s="16" t="s">
        <v>23</v>
      </c>
      <c r="Z3" s="15" t="s">
        <v>22</v>
      </c>
      <c r="AA3" s="15"/>
      <c r="AB3" s="15"/>
      <c r="AC3" s="16" t="s">
        <v>23</v>
      </c>
      <c r="AD3" s="15" t="s">
        <v>22</v>
      </c>
      <c r="AE3" s="15"/>
      <c r="AF3" s="15"/>
      <c r="AG3" s="16" t="s">
        <v>23</v>
      </c>
      <c r="AH3" s="15" t="s">
        <v>22</v>
      </c>
      <c r="AI3" s="15"/>
      <c r="AJ3" s="15"/>
      <c r="AK3" s="16" t="s">
        <v>23</v>
      </c>
      <c r="AL3" s="15" t="s">
        <v>22</v>
      </c>
      <c r="AM3" s="15"/>
      <c r="AN3" s="15"/>
      <c r="AO3" s="16" t="s">
        <v>23</v>
      </c>
      <c r="AP3" s="15" t="s">
        <v>22</v>
      </c>
      <c r="AQ3" s="15"/>
      <c r="AR3" s="15"/>
      <c r="AS3" s="16" t="s">
        <v>23</v>
      </c>
      <c r="AT3" s="15"/>
    </row>
    <row r="4" spans="1:46" x14ac:dyDescent="0.3">
      <c r="A4" s="17" t="s">
        <v>42</v>
      </c>
      <c r="B4" s="17" t="s">
        <v>25</v>
      </c>
      <c r="C4" s="17" t="s">
        <v>26</v>
      </c>
      <c r="D4" s="17" t="s">
        <v>43</v>
      </c>
      <c r="E4" s="17" t="s">
        <v>39</v>
      </c>
      <c r="F4" s="17" t="s">
        <v>44</v>
      </c>
      <c r="G4" s="17" t="s">
        <v>45</v>
      </c>
      <c r="H4" s="17" t="s">
        <v>46</v>
      </c>
      <c r="I4" s="17" t="s">
        <v>32</v>
      </c>
      <c r="J4" s="19">
        <v>45177.532013888886</v>
      </c>
      <c r="K4" s="19">
        <v>45177.558298611111</v>
      </c>
      <c r="L4" s="20" t="s">
        <v>47</v>
      </c>
      <c r="M4" s="20">
        <v>13.27</v>
      </c>
      <c r="N4" s="21">
        <f t="shared" ref="N4:N6" si="0">M4/25*100</f>
        <v>53.079999999999991</v>
      </c>
      <c r="O4" s="20">
        <v>0</v>
      </c>
      <c r="P4" s="20">
        <v>0</v>
      </c>
      <c r="Q4" s="20">
        <v>0</v>
      </c>
      <c r="R4" s="20">
        <v>1</v>
      </c>
      <c r="S4" s="20">
        <v>0.5</v>
      </c>
      <c r="T4" s="20">
        <v>1</v>
      </c>
      <c r="U4" s="20">
        <v>0</v>
      </c>
      <c r="V4" s="20">
        <v>1</v>
      </c>
      <c r="W4" s="20">
        <v>1</v>
      </c>
      <c r="X4" s="20">
        <v>0</v>
      </c>
      <c r="Y4" s="21">
        <f t="shared" ref="Y4:Y6" si="1">AVERAGE(O4:X4)*100</f>
        <v>45</v>
      </c>
      <c r="Z4" s="20">
        <v>1</v>
      </c>
      <c r="AA4" s="20">
        <v>0.5</v>
      </c>
      <c r="AB4" s="20">
        <v>0</v>
      </c>
      <c r="AC4" s="21">
        <f t="shared" ref="AC4:AC6" si="2">AVERAGE(Z4:AB4)*100</f>
        <v>50</v>
      </c>
      <c r="AD4" s="20">
        <v>1</v>
      </c>
      <c r="AE4" s="20">
        <v>0.5</v>
      </c>
      <c r="AF4" s="20">
        <v>1</v>
      </c>
      <c r="AG4" s="21">
        <f t="shared" ref="AG4:AG6" si="3">AVERAGE(AD4:AF4)*100</f>
        <v>83.333333333333343</v>
      </c>
      <c r="AH4" s="20">
        <v>0</v>
      </c>
      <c r="AI4" s="20">
        <v>0.2</v>
      </c>
      <c r="AJ4" s="20">
        <v>1</v>
      </c>
      <c r="AK4" s="21">
        <f t="shared" ref="AK4:AK6" si="4">AVERAGE(AH4:AJ4)*100</f>
        <v>40</v>
      </c>
      <c r="AL4" s="20">
        <v>0.56999999999999995</v>
      </c>
      <c r="AM4" s="20">
        <v>1</v>
      </c>
      <c r="AN4" s="20">
        <v>1</v>
      </c>
      <c r="AO4" s="21">
        <f t="shared" ref="AO4:AO6" si="5">AVERAGE(AL4:AN4)*100</f>
        <v>85.666666666666657</v>
      </c>
      <c r="AP4" s="20">
        <v>0</v>
      </c>
      <c r="AQ4" s="20">
        <v>0</v>
      </c>
      <c r="AR4" s="20">
        <v>1</v>
      </c>
      <c r="AS4" s="21">
        <f t="shared" ref="AS4:AS6" si="6">AVERAGE(AP4:AR4)*100</f>
        <v>33.333333333333329</v>
      </c>
      <c r="AT4" s="21">
        <f t="shared" ref="AT4:AT6" si="7">AVERAGE(Z4:AB4,AD4:AF4,AH4:AJ4,AL4:AN4,AP4:AR4)*100</f>
        <v>58.466666666666669</v>
      </c>
    </row>
    <row r="5" spans="1:46" x14ac:dyDescent="0.3">
      <c r="A5" s="19" t="s">
        <v>48</v>
      </c>
      <c r="B5" s="19" t="s">
        <v>25</v>
      </c>
      <c r="C5" s="19" t="s">
        <v>26</v>
      </c>
      <c r="D5" s="19" t="s">
        <v>49</v>
      </c>
      <c r="E5" s="19" t="s">
        <v>39</v>
      </c>
      <c r="F5" s="19" t="s">
        <v>44</v>
      </c>
      <c r="G5" s="19"/>
      <c r="H5" s="19"/>
      <c r="I5" s="19" t="s">
        <v>32</v>
      </c>
      <c r="J5" s="19" t="s">
        <v>50</v>
      </c>
      <c r="K5" s="19" t="s">
        <v>51</v>
      </c>
      <c r="L5" s="19" t="s">
        <v>52</v>
      </c>
      <c r="M5" s="25">
        <v>9.4700000000000006</v>
      </c>
      <c r="N5" s="21">
        <f t="shared" si="0"/>
        <v>37.880000000000003</v>
      </c>
      <c r="O5" s="25">
        <v>0</v>
      </c>
      <c r="P5" s="25">
        <v>0</v>
      </c>
      <c r="Q5" s="25">
        <v>1</v>
      </c>
      <c r="R5" s="25">
        <v>1</v>
      </c>
      <c r="S5" s="25">
        <v>0</v>
      </c>
      <c r="T5" s="25">
        <v>0</v>
      </c>
      <c r="U5" s="25">
        <v>0</v>
      </c>
      <c r="V5" s="25">
        <v>0</v>
      </c>
      <c r="W5" s="25">
        <v>0.5</v>
      </c>
      <c r="X5" s="25">
        <v>0</v>
      </c>
      <c r="Y5" s="21">
        <f t="shared" si="1"/>
        <v>25</v>
      </c>
      <c r="Z5" s="25">
        <v>0.8</v>
      </c>
      <c r="AA5" s="25">
        <v>0</v>
      </c>
      <c r="AB5" s="25">
        <v>0</v>
      </c>
      <c r="AC5" s="21">
        <f t="shared" si="2"/>
        <v>26.666666666666668</v>
      </c>
      <c r="AD5" s="25">
        <v>1</v>
      </c>
      <c r="AE5" s="25">
        <v>0</v>
      </c>
      <c r="AF5" s="25">
        <v>0.5</v>
      </c>
      <c r="AG5" s="21">
        <f t="shared" si="3"/>
        <v>50</v>
      </c>
      <c r="AH5" s="25">
        <v>0.5</v>
      </c>
      <c r="AI5" s="25">
        <v>0.89</v>
      </c>
      <c r="AJ5" s="25">
        <v>1</v>
      </c>
      <c r="AK5" s="21">
        <f t="shared" si="4"/>
        <v>79.666666666666671</v>
      </c>
      <c r="AL5" s="25">
        <v>1</v>
      </c>
      <c r="AM5" s="25">
        <v>0.28999999999999998</v>
      </c>
      <c r="AN5" s="25">
        <v>1</v>
      </c>
      <c r="AO5" s="21">
        <f t="shared" si="5"/>
        <v>76.333333333333329</v>
      </c>
      <c r="AP5" s="25">
        <v>0</v>
      </c>
      <c r="AQ5" s="25">
        <v>0</v>
      </c>
      <c r="AR5" s="25">
        <v>0</v>
      </c>
      <c r="AS5" s="21">
        <f t="shared" si="6"/>
        <v>0</v>
      </c>
      <c r="AT5" s="21">
        <f t="shared" si="7"/>
        <v>46.533333333333331</v>
      </c>
    </row>
    <row r="6" spans="1:46" x14ac:dyDescent="0.3">
      <c r="A6" s="17" t="s">
        <v>53</v>
      </c>
      <c r="B6" s="17" t="s">
        <v>25</v>
      </c>
      <c r="C6" s="17" t="s">
        <v>26</v>
      </c>
      <c r="D6" s="17" t="s">
        <v>38</v>
      </c>
      <c r="E6" s="17" t="s">
        <v>39</v>
      </c>
      <c r="F6" s="18"/>
      <c r="G6" s="18"/>
      <c r="H6" s="17" t="s">
        <v>54</v>
      </c>
      <c r="I6" s="17" t="s">
        <v>32</v>
      </c>
      <c r="J6" s="19">
        <v>45180.712997685187</v>
      </c>
      <c r="K6" s="19">
        <v>45180.741851851853</v>
      </c>
      <c r="L6" s="20" t="s">
        <v>55</v>
      </c>
      <c r="M6" s="20">
        <v>16.03</v>
      </c>
      <c r="N6" s="21">
        <f t="shared" si="0"/>
        <v>64.12</v>
      </c>
      <c r="O6" s="20">
        <v>1</v>
      </c>
      <c r="P6" s="20">
        <v>1</v>
      </c>
      <c r="Q6" s="20">
        <v>1</v>
      </c>
      <c r="R6" s="20">
        <v>1</v>
      </c>
      <c r="S6" s="20">
        <v>1</v>
      </c>
      <c r="T6" s="20">
        <v>1</v>
      </c>
      <c r="U6" s="20">
        <v>1</v>
      </c>
      <c r="V6" s="20">
        <v>0</v>
      </c>
      <c r="W6" s="20">
        <v>0</v>
      </c>
      <c r="X6" s="20">
        <v>1</v>
      </c>
      <c r="Y6" s="21">
        <f t="shared" si="1"/>
        <v>80</v>
      </c>
      <c r="Z6" s="20">
        <v>0.5</v>
      </c>
      <c r="AA6" s="20">
        <v>1</v>
      </c>
      <c r="AB6" s="20">
        <v>0.8</v>
      </c>
      <c r="AC6" s="21">
        <f t="shared" si="2"/>
        <v>76.666666666666657</v>
      </c>
      <c r="AD6" s="20">
        <v>0</v>
      </c>
      <c r="AE6" s="20">
        <v>1</v>
      </c>
      <c r="AF6" s="20">
        <v>0.5</v>
      </c>
      <c r="AG6" s="21">
        <f t="shared" si="3"/>
        <v>50</v>
      </c>
      <c r="AH6" s="20">
        <v>0.56000000000000005</v>
      </c>
      <c r="AI6" s="20">
        <v>0</v>
      </c>
      <c r="AJ6" s="20">
        <v>1</v>
      </c>
      <c r="AK6" s="21">
        <f t="shared" si="4"/>
        <v>52</v>
      </c>
      <c r="AL6" s="20">
        <v>0.89</v>
      </c>
      <c r="AM6" s="20">
        <v>0.28999999999999998</v>
      </c>
      <c r="AN6" s="20">
        <v>0</v>
      </c>
      <c r="AO6" s="21">
        <f t="shared" si="5"/>
        <v>39.333333333333329</v>
      </c>
      <c r="AP6" s="20">
        <v>0</v>
      </c>
      <c r="AQ6" s="20">
        <v>0.5</v>
      </c>
      <c r="AR6" s="20">
        <v>1</v>
      </c>
      <c r="AS6" s="21">
        <f t="shared" si="6"/>
        <v>50</v>
      </c>
      <c r="AT6" s="21">
        <f t="shared" si="7"/>
        <v>53.599999999999994</v>
      </c>
    </row>
    <row r="7" spans="1:46" ht="15.6" x14ac:dyDescent="0.3">
      <c r="A7" s="26" t="s">
        <v>34</v>
      </c>
      <c r="B7" s="27"/>
      <c r="C7" s="27"/>
      <c r="D7" s="27"/>
      <c r="E7" s="27"/>
      <c r="F7" s="27"/>
      <c r="G7" s="27"/>
      <c r="H7" s="27"/>
      <c r="I7" s="27"/>
      <c r="J7" s="27"/>
      <c r="K7" s="27"/>
      <c r="L7" s="27"/>
      <c r="M7" s="23">
        <f>AVERAGE(M4:M6)</f>
        <v>12.923333333333334</v>
      </c>
      <c r="N7" s="23">
        <f t="shared" ref="N7:AT7" si="8">AVERAGE(N4:N6)</f>
        <v>51.693333333333328</v>
      </c>
      <c r="O7" s="23">
        <f t="shared" si="8"/>
        <v>0.33333333333333331</v>
      </c>
      <c r="P7" s="23">
        <f t="shared" si="8"/>
        <v>0.33333333333333331</v>
      </c>
      <c r="Q7" s="23">
        <f t="shared" si="8"/>
        <v>0.66666666666666663</v>
      </c>
      <c r="R7" s="23">
        <f t="shared" si="8"/>
        <v>1</v>
      </c>
      <c r="S7" s="23">
        <f t="shared" si="8"/>
        <v>0.5</v>
      </c>
      <c r="T7" s="23">
        <f t="shared" si="8"/>
        <v>0.66666666666666663</v>
      </c>
      <c r="U7" s="23">
        <f t="shared" si="8"/>
        <v>0.33333333333333331</v>
      </c>
      <c r="V7" s="23">
        <f t="shared" si="8"/>
        <v>0.33333333333333331</v>
      </c>
      <c r="W7" s="23">
        <f t="shared" si="8"/>
        <v>0.5</v>
      </c>
      <c r="X7" s="23">
        <f t="shared" si="8"/>
        <v>0.33333333333333331</v>
      </c>
      <c r="Y7" s="23">
        <f t="shared" si="8"/>
        <v>50</v>
      </c>
      <c r="Z7" s="23">
        <f t="shared" si="8"/>
        <v>0.76666666666666661</v>
      </c>
      <c r="AA7" s="23">
        <f t="shared" si="8"/>
        <v>0.5</v>
      </c>
      <c r="AB7" s="23">
        <f t="shared" si="8"/>
        <v>0.26666666666666666</v>
      </c>
      <c r="AC7" s="23">
        <f t="shared" si="8"/>
        <v>51.111111111111107</v>
      </c>
      <c r="AD7" s="23">
        <f t="shared" si="8"/>
        <v>0.66666666666666663</v>
      </c>
      <c r="AE7" s="23">
        <f t="shared" si="8"/>
        <v>0.5</v>
      </c>
      <c r="AF7" s="23">
        <f t="shared" si="8"/>
        <v>0.66666666666666663</v>
      </c>
      <c r="AG7" s="23">
        <f t="shared" si="8"/>
        <v>61.111111111111114</v>
      </c>
      <c r="AH7" s="23">
        <f t="shared" si="8"/>
        <v>0.35333333333333333</v>
      </c>
      <c r="AI7" s="23">
        <f t="shared" si="8"/>
        <v>0.36333333333333334</v>
      </c>
      <c r="AJ7" s="23">
        <f t="shared" si="8"/>
        <v>1</v>
      </c>
      <c r="AK7" s="23">
        <f t="shared" si="8"/>
        <v>57.222222222222229</v>
      </c>
      <c r="AL7" s="23">
        <f t="shared" si="8"/>
        <v>0.82</v>
      </c>
      <c r="AM7" s="23">
        <f t="shared" si="8"/>
        <v>0.52666666666666673</v>
      </c>
      <c r="AN7" s="23">
        <f t="shared" si="8"/>
        <v>0.66666666666666663</v>
      </c>
      <c r="AO7" s="23">
        <f t="shared" si="8"/>
        <v>67.1111111111111</v>
      </c>
      <c r="AP7" s="23">
        <f t="shared" si="8"/>
        <v>0</v>
      </c>
      <c r="AQ7" s="23">
        <f t="shared" si="8"/>
        <v>0.16666666666666666</v>
      </c>
      <c r="AR7" s="23">
        <f t="shared" si="8"/>
        <v>0.66666666666666663</v>
      </c>
      <c r="AS7" s="23">
        <f t="shared" si="8"/>
        <v>27.777777777777775</v>
      </c>
      <c r="AT7" s="23">
        <f t="shared" si="8"/>
        <v>52.866666666666667</v>
      </c>
    </row>
  </sheetData>
  <mergeCells count="29">
    <mergeCell ref="AT2:AT3"/>
    <mergeCell ref="O3:X3"/>
    <mergeCell ref="Z3:AB3"/>
    <mergeCell ref="AD3:AF3"/>
    <mergeCell ref="AH3:AJ3"/>
    <mergeCell ref="AL3:AN3"/>
    <mergeCell ref="AP3:AR3"/>
    <mergeCell ref="M1:M3"/>
    <mergeCell ref="N1:N3"/>
    <mergeCell ref="O1:Y1"/>
    <mergeCell ref="Z1:AT1"/>
    <mergeCell ref="O2:Y2"/>
    <mergeCell ref="Z2:AC2"/>
    <mergeCell ref="AD2:AG2"/>
    <mergeCell ref="AH2:AK2"/>
    <mergeCell ref="AL2:AO2"/>
    <mergeCell ref="AP2:AS2"/>
    <mergeCell ref="G1:G3"/>
    <mergeCell ref="H1:H3"/>
    <mergeCell ref="I1:I3"/>
    <mergeCell ref="J1:J3"/>
    <mergeCell ref="K1:K3"/>
    <mergeCell ref="L1:L3"/>
    <mergeCell ref="A1:A3"/>
    <mergeCell ref="B1:B3"/>
    <mergeCell ref="C1:C3"/>
    <mergeCell ref="D1:D3"/>
    <mergeCell ref="E1:E3"/>
    <mergeCell ref="F1:F3"/>
  </mergeCells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5"/>
  <sheetViews>
    <sheetView workbookViewId="0">
      <selection activeCell="M5" sqref="M5:AT5"/>
    </sheetView>
  </sheetViews>
  <sheetFormatPr defaultRowHeight="14.4" x14ac:dyDescent="0.3"/>
  <cols>
    <col min="1" max="1" width="36.5546875" bestFit="1" customWidth="1"/>
    <col min="2" max="2" width="18.6640625" bestFit="1" customWidth="1"/>
    <col min="3" max="3" width="16.5546875" customWidth="1"/>
    <col min="4" max="4" width="36.5546875" bestFit="1" customWidth="1"/>
    <col min="5" max="5" width="20.109375" bestFit="1" customWidth="1"/>
    <col min="6" max="6" width="32.44140625" bestFit="1" customWidth="1"/>
    <col min="7" max="7" width="10.88671875" bestFit="1" customWidth="1"/>
    <col min="8" max="8" width="18.44140625" bestFit="1" customWidth="1"/>
    <col min="9" max="9" width="19.109375" bestFit="1" customWidth="1"/>
    <col min="10" max="11" width="14.88671875" bestFit="1" customWidth="1"/>
    <col min="12" max="12" width="16.6640625" customWidth="1"/>
    <col min="13" max="13" width="17.44140625" bestFit="1" customWidth="1"/>
    <col min="14" max="14" width="16.44140625" customWidth="1"/>
    <col min="15" max="24" width="5" customWidth="1"/>
    <col min="25" max="25" width="18.88671875" customWidth="1"/>
    <col min="26" max="28" width="5" customWidth="1"/>
    <col min="29" max="29" width="15.6640625" customWidth="1"/>
    <col min="30" max="32" width="5" customWidth="1"/>
    <col min="33" max="33" width="17.6640625" customWidth="1"/>
    <col min="34" max="36" width="5" customWidth="1"/>
    <col min="37" max="37" width="17.88671875" customWidth="1"/>
    <col min="38" max="40" width="7.6640625" customWidth="1"/>
    <col min="41" max="41" width="18.6640625" customWidth="1"/>
    <col min="42" max="44" width="5" customWidth="1"/>
    <col min="45" max="45" width="17.6640625" customWidth="1"/>
    <col min="46" max="46" width="21.44140625" customWidth="1"/>
  </cols>
  <sheetData>
    <row r="1" spans="1:46" x14ac:dyDescent="0.3">
      <c r="A1" s="15" t="s">
        <v>0</v>
      </c>
      <c r="B1" s="15" t="s">
        <v>1</v>
      </c>
      <c r="C1" s="15" t="s">
        <v>2</v>
      </c>
      <c r="D1" s="15" t="s">
        <v>3</v>
      </c>
      <c r="E1" s="15" t="s">
        <v>4</v>
      </c>
      <c r="F1" s="15" t="s">
        <v>5</v>
      </c>
      <c r="G1" s="15" t="s">
        <v>6</v>
      </c>
      <c r="H1" s="15" t="s">
        <v>7</v>
      </c>
      <c r="I1" s="15" t="s">
        <v>8</v>
      </c>
      <c r="J1" s="15" t="s">
        <v>9</v>
      </c>
      <c r="K1" s="15" t="s">
        <v>10</v>
      </c>
      <c r="L1" s="15" t="s">
        <v>11</v>
      </c>
      <c r="M1" s="15" t="s">
        <v>12</v>
      </c>
      <c r="N1" s="15" t="s">
        <v>13</v>
      </c>
      <c r="O1" s="15" t="s">
        <v>14</v>
      </c>
      <c r="P1" s="15"/>
      <c r="Q1" s="15"/>
      <c r="R1" s="15"/>
      <c r="S1" s="15"/>
      <c r="T1" s="15"/>
      <c r="U1" s="15"/>
      <c r="V1" s="15"/>
      <c r="W1" s="15"/>
      <c r="X1" s="15"/>
      <c r="Y1" s="15"/>
      <c r="Z1" s="15" t="s">
        <v>15</v>
      </c>
      <c r="AA1" s="15"/>
      <c r="AB1" s="15"/>
      <c r="AC1" s="15"/>
      <c r="AD1" s="15"/>
      <c r="AE1" s="15"/>
      <c r="AF1" s="15"/>
      <c r="AG1" s="15"/>
      <c r="AH1" s="15"/>
      <c r="AI1" s="15"/>
      <c r="AJ1" s="15"/>
      <c r="AK1" s="15"/>
      <c r="AL1" s="15"/>
      <c r="AM1" s="15"/>
      <c r="AN1" s="15"/>
      <c r="AO1" s="15"/>
      <c r="AP1" s="15"/>
      <c r="AQ1" s="15"/>
      <c r="AR1" s="15"/>
      <c r="AS1" s="15"/>
      <c r="AT1" s="15"/>
    </row>
    <row r="2" spans="1:46" x14ac:dyDescent="0.3">
      <c r="A2" s="15"/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 t="s">
        <v>16</v>
      </c>
      <c r="P2" s="15"/>
      <c r="Q2" s="15"/>
      <c r="R2" s="15"/>
      <c r="S2" s="15"/>
      <c r="T2" s="15"/>
      <c r="U2" s="15"/>
      <c r="V2" s="15"/>
      <c r="W2" s="15"/>
      <c r="X2" s="15"/>
      <c r="Y2" s="15"/>
      <c r="Z2" s="15" t="s">
        <v>17</v>
      </c>
      <c r="AA2" s="15"/>
      <c r="AB2" s="15"/>
      <c r="AC2" s="15"/>
      <c r="AD2" s="15" t="s">
        <v>35</v>
      </c>
      <c r="AE2" s="15"/>
      <c r="AF2" s="15"/>
      <c r="AG2" s="15"/>
      <c r="AH2" s="15" t="s">
        <v>19</v>
      </c>
      <c r="AI2" s="15"/>
      <c r="AJ2" s="15"/>
      <c r="AK2" s="15"/>
      <c r="AL2" s="15" t="s">
        <v>36</v>
      </c>
      <c r="AM2" s="15"/>
      <c r="AN2" s="15"/>
      <c r="AO2" s="15"/>
      <c r="AP2" s="15" t="s">
        <v>21</v>
      </c>
      <c r="AQ2" s="15"/>
      <c r="AR2" s="15"/>
      <c r="AS2" s="15"/>
      <c r="AT2" s="15" t="s">
        <v>23</v>
      </c>
    </row>
    <row r="3" spans="1:46" ht="41.4" x14ac:dyDescent="0.3">
      <c r="A3" s="15"/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 t="s">
        <v>22</v>
      </c>
      <c r="P3" s="15"/>
      <c r="Q3" s="15"/>
      <c r="R3" s="15"/>
      <c r="S3" s="15"/>
      <c r="T3" s="15"/>
      <c r="U3" s="15"/>
      <c r="V3" s="15"/>
      <c r="W3" s="15"/>
      <c r="X3" s="15"/>
      <c r="Y3" s="16" t="s">
        <v>23</v>
      </c>
      <c r="Z3" s="15" t="s">
        <v>22</v>
      </c>
      <c r="AA3" s="15"/>
      <c r="AB3" s="15"/>
      <c r="AC3" s="16" t="s">
        <v>23</v>
      </c>
      <c r="AD3" s="15" t="s">
        <v>22</v>
      </c>
      <c r="AE3" s="15"/>
      <c r="AF3" s="15"/>
      <c r="AG3" s="16" t="s">
        <v>23</v>
      </c>
      <c r="AH3" s="15" t="s">
        <v>22</v>
      </c>
      <c r="AI3" s="15"/>
      <c r="AJ3" s="15"/>
      <c r="AK3" s="16" t="s">
        <v>23</v>
      </c>
      <c r="AL3" s="15" t="s">
        <v>22</v>
      </c>
      <c r="AM3" s="15"/>
      <c r="AN3" s="15"/>
      <c r="AO3" s="16" t="s">
        <v>23</v>
      </c>
      <c r="AP3" s="15" t="s">
        <v>22</v>
      </c>
      <c r="AQ3" s="15"/>
      <c r="AR3" s="15"/>
      <c r="AS3" s="16" t="s">
        <v>23</v>
      </c>
      <c r="AT3" s="15"/>
    </row>
    <row r="4" spans="1:46" x14ac:dyDescent="0.3">
      <c r="A4" s="17" t="s">
        <v>37</v>
      </c>
      <c r="B4" s="17" t="s">
        <v>25</v>
      </c>
      <c r="C4" s="17" t="s">
        <v>26</v>
      </c>
      <c r="D4" s="17" t="s">
        <v>38</v>
      </c>
      <c r="E4" s="17" t="s">
        <v>39</v>
      </c>
      <c r="F4" s="18"/>
      <c r="G4" s="18"/>
      <c r="H4" s="17" t="s">
        <v>40</v>
      </c>
      <c r="I4" s="17" t="s">
        <v>32</v>
      </c>
      <c r="J4" s="19">
        <v>45180.680995370371</v>
      </c>
      <c r="K4" s="19">
        <v>45180.759270833332</v>
      </c>
      <c r="L4" s="20" t="s">
        <v>41</v>
      </c>
      <c r="M4" s="20">
        <v>15.34</v>
      </c>
      <c r="N4" s="21">
        <f t="shared" ref="N4" si="0">M4/25*100</f>
        <v>61.360000000000007</v>
      </c>
      <c r="O4" s="20">
        <v>1</v>
      </c>
      <c r="P4" s="20">
        <v>0</v>
      </c>
      <c r="Q4" s="20">
        <v>0.86</v>
      </c>
      <c r="R4" s="20">
        <v>1</v>
      </c>
      <c r="S4" s="20">
        <v>1</v>
      </c>
      <c r="T4" s="20">
        <v>0</v>
      </c>
      <c r="U4" s="20">
        <v>1</v>
      </c>
      <c r="V4" s="20">
        <v>1</v>
      </c>
      <c r="W4" s="20">
        <v>1</v>
      </c>
      <c r="X4" s="20">
        <v>0</v>
      </c>
      <c r="Y4" s="21">
        <f t="shared" ref="Y4" si="1">AVERAGE(O4:X4)*100</f>
        <v>68.599999999999994</v>
      </c>
      <c r="Z4" s="20">
        <v>0.35</v>
      </c>
      <c r="AA4" s="20">
        <v>1</v>
      </c>
      <c r="AB4" s="20">
        <v>0.2</v>
      </c>
      <c r="AC4" s="21">
        <f t="shared" ref="AC4" si="2">AVERAGE(Z4:AB4)*100</f>
        <v>51.666666666666671</v>
      </c>
      <c r="AD4" s="20">
        <v>0.5</v>
      </c>
      <c r="AE4" s="20">
        <v>0.27</v>
      </c>
      <c r="AF4" s="20">
        <v>0.6</v>
      </c>
      <c r="AG4" s="21">
        <f t="shared" ref="AG4" si="3">AVERAGE(AD4:AF4)*100</f>
        <v>45.666666666666671</v>
      </c>
      <c r="AH4" s="20">
        <v>1</v>
      </c>
      <c r="AI4" s="20">
        <v>0.56000000000000005</v>
      </c>
      <c r="AJ4" s="20">
        <v>1</v>
      </c>
      <c r="AK4" s="21">
        <f t="shared" ref="AK4" si="4">AVERAGE(AH4:AJ4)*100</f>
        <v>85.333333333333343</v>
      </c>
      <c r="AL4" s="20">
        <v>0.5</v>
      </c>
      <c r="AM4" s="20">
        <v>0.82</v>
      </c>
      <c r="AN4" s="20">
        <v>0.69</v>
      </c>
      <c r="AO4" s="21">
        <f t="shared" ref="AO4" si="5">AVERAGE(AL4:AN4)*100</f>
        <v>67</v>
      </c>
      <c r="AP4" s="20">
        <v>0</v>
      </c>
      <c r="AQ4" s="20">
        <v>0</v>
      </c>
      <c r="AR4" s="20">
        <v>1</v>
      </c>
      <c r="AS4" s="21">
        <f t="shared" ref="AS4" si="6">AVERAGE(AP4:AR4)*100</f>
        <v>33.333333333333329</v>
      </c>
      <c r="AT4" s="21">
        <f t="shared" ref="AT4" si="7">AVERAGE(Z4:AB4,AD4:AF4,AH4:AJ4,AL4:AN4,AP4:AR4)*100</f>
        <v>56.600000000000009</v>
      </c>
    </row>
    <row r="5" spans="1:46" ht="15.6" x14ac:dyDescent="0.3">
      <c r="A5" s="22" t="s">
        <v>34</v>
      </c>
      <c r="B5" s="22"/>
      <c r="C5" s="22"/>
      <c r="D5" s="22"/>
      <c r="E5" s="22"/>
      <c r="F5" s="22"/>
      <c r="G5" s="22"/>
      <c r="H5" s="22"/>
      <c r="I5" s="22"/>
      <c r="J5" s="22"/>
      <c r="K5" s="22"/>
      <c r="L5" s="23"/>
      <c r="M5" s="23">
        <f>AVERAGE(M4)</f>
        <v>15.34</v>
      </c>
      <c r="N5" s="23">
        <f t="shared" ref="N5:AT5" si="8">AVERAGE(N4)</f>
        <v>61.360000000000007</v>
      </c>
      <c r="O5" s="23">
        <f t="shared" si="8"/>
        <v>1</v>
      </c>
      <c r="P5" s="23">
        <f t="shared" si="8"/>
        <v>0</v>
      </c>
      <c r="Q5" s="23">
        <f t="shared" si="8"/>
        <v>0.86</v>
      </c>
      <c r="R5" s="23">
        <f t="shared" si="8"/>
        <v>1</v>
      </c>
      <c r="S5" s="23">
        <f t="shared" si="8"/>
        <v>1</v>
      </c>
      <c r="T5" s="23">
        <f t="shared" si="8"/>
        <v>0</v>
      </c>
      <c r="U5" s="23">
        <f t="shared" si="8"/>
        <v>1</v>
      </c>
      <c r="V5" s="23">
        <f t="shared" si="8"/>
        <v>1</v>
      </c>
      <c r="W5" s="23">
        <f t="shared" si="8"/>
        <v>1</v>
      </c>
      <c r="X5" s="23">
        <f t="shared" si="8"/>
        <v>0</v>
      </c>
      <c r="Y5" s="23">
        <f t="shared" si="8"/>
        <v>68.599999999999994</v>
      </c>
      <c r="Z5" s="23">
        <f t="shared" si="8"/>
        <v>0.35</v>
      </c>
      <c r="AA5" s="23">
        <f t="shared" si="8"/>
        <v>1</v>
      </c>
      <c r="AB5" s="23">
        <f t="shared" si="8"/>
        <v>0.2</v>
      </c>
      <c r="AC5" s="23">
        <f t="shared" si="8"/>
        <v>51.666666666666671</v>
      </c>
      <c r="AD5" s="23">
        <f t="shared" si="8"/>
        <v>0.5</v>
      </c>
      <c r="AE5" s="23">
        <f t="shared" si="8"/>
        <v>0.27</v>
      </c>
      <c r="AF5" s="23">
        <f t="shared" si="8"/>
        <v>0.6</v>
      </c>
      <c r="AG5" s="23">
        <f t="shared" si="8"/>
        <v>45.666666666666671</v>
      </c>
      <c r="AH5" s="23">
        <f t="shared" si="8"/>
        <v>1</v>
      </c>
      <c r="AI5" s="23">
        <f t="shared" si="8"/>
        <v>0.56000000000000005</v>
      </c>
      <c r="AJ5" s="23">
        <f t="shared" si="8"/>
        <v>1</v>
      </c>
      <c r="AK5" s="23">
        <f t="shared" si="8"/>
        <v>85.333333333333343</v>
      </c>
      <c r="AL5" s="23">
        <f t="shared" si="8"/>
        <v>0.5</v>
      </c>
      <c r="AM5" s="23">
        <f t="shared" si="8"/>
        <v>0.82</v>
      </c>
      <c r="AN5" s="23">
        <f t="shared" si="8"/>
        <v>0.69</v>
      </c>
      <c r="AO5" s="23">
        <f t="shared" si="8"/>
        <v>67</v>
      </c>
      <c r="AP5" s="23">
        <f t="shared" si="8"/>
        <v>0</v>
      </c>
      <c r="AQ5" s="23">
        <f t="shared" si="8"/>
        <v>0</v>
      </c>
      <c r="AR5" s="23">
        <f t="shared" si="8"/>
        <v>1</v>
      </c>
      <c r="AS5" s="23">
        <f t="shared" si="8"/>
        <v>33.333333333333329</v>
      </c>
      <c r="AT5" s="23">
        <f t="shared" si="8"/>
        <v>56.600000000000009</v>
      </c>
    </row>
  </sheetData>
  <mergeCells count="30">
    <mergeCell ref="A5:K5"/>
    <mergeCell ref="AT2:AT3"/>
    <mergeCell ref="O3:X3"/>
    <mergeCell ref="Z3:AB3"/>
    <mergeCell ref="AD3:AF3"/>
    <mergeCell ref="AH3:AJ3"/>
    <mergeCell ref="AL3:AN3"/>
    <mergeCell ref="AP3:AR3"/>
    <mergeCell ref="M1:M3"/>
    <mergeCell ref="N1:N3"/>
    <mergeCell ref="O1:Y1"/>
    <mergeCell ref="Z1:AT1"/>
    <mergeCell ref="O2:Y2"/>
    <mergeCell ref="Z2:AC2"/>
    <mergeCell ref="AD2:AG2"/>
    <mergeCell ref="AH2:AK2"/>
    <mergeCell ref="AL2:AO2"/>
    <mergeCell ref="AP2:AS2"/>
    <mergeCell ref="G1:G3"/>
    <mergeCell ref="H1:H3"/>
    <mergeCell ref="I1:I3"/>
    <mergeCell ref="J1:J3"/>
    <mergeCell ref="K1:K3"/>
    <mergeCell ref="L1:L3"/>
    <mergeCell ref="A1:A3"/>
    <mergeCell ref="B1:B3"/>
    <mergeCell ref="C1:C3"/>
    <mergeCell ref="D1:D3"/>
    <mergeCell ref="E1:E3"/>
    <mergeCell ref="F1:F3"/>
  </mergeCells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5"/>
  <sheetViews>
    <sheetView workbookViewId="0">
      <selection activeCell="M5" sqref="M5:AT5"/>
    </sheetView>
  </sheetViews>
  <sheetFormatPr defaultRowHeight="14.4" x14ac:dyDescent="0.3"/>
  <cols>
    <col min="1" max="1" width="32.44140625" bestFit="1" customWidth="1"/>
    <col min="2" max="2" width="18.6640625" bestFit="1" customWidth="1"/>
    <col min="3" max="3" width="14.88671875" bestFit="1" customWidth="1"/>
    <col min="4" max="4" width="36.5546875" bestFit="1" customWidth="1"/>
    <col min="5" max="5" width="10" bestFit="1" customWidth="1"/>
    <col min="6" max="6" width="32.44140625" bestFit="1" customWidth="1"/>
    <col min="7" max="7" width="10.88671875" bestFit="1" customWidth="1"/>
    <col min="8" max="8" width="18.44140625" bestFit="1" customWidth="1"/>
    <col min="9" max="9" width="16.33203125" bestFit="1" customWidth="1"/>
    <col min="10" max="11" width="14.88671875" bestFit="1" customWidth="1"/>
    <col min="12" max="12" width="16.6640625" bestFit="1" customWidth="1"/>
    <col min="13" max="13" width="17.44140625" bestFit="1" customWidth="1"/>
    <col min="14" max="14" width="16.44140625" bestFit="1" customWidth="1"/>
    <col min="15" max="24" width="5" customWidth="1"/>
    <col min="25" max="25" width="19.88671875" customWidth="1"/>
    <col min="26" max="28" width="5" customWidth="1"/>
    <col min="29" max="29" width="18.5546875" customWidth="1"/>
    <col min="30" max="32" width="5" customWidth="1"/>
    <col min="33" max="33" width="15.88671875" customWidth="1"/>
    <col min="34" max="36" width="5" customWidth="1"/>
    <col min="37" max="37" width="17" customWidth="1"/>
    <col min="38" max="40" width="5" customWidth="1"/>
    <col min="41" max="41" width="15.88671875" customWidth="1"/>
    <col min="42" max="44" width="5" customWidth="1"/>
    <col min="45" max="45" width="16" customWidth="1"/>
    <col min="46" max="46" width="17.109375" customWidth="1"/>
  </cols>
  <sheetData>
    <row r="1" spans="1:47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/>
      <c r="Q1" s="1"/>
      <c r="R1" s="1"/>
      <c r="S1" s="1"/>
      <c r="T1" s="1"/>
      <c r="U1" s="1"/>
      <c r="V1" s="1"/>
      <c r="W1" s="1"/>
      <c r="X1" s="1"/>
      <c r="Y1" s="1"/>
      <c r="Z1" s="1" t="s">
        <v>15</v>
      </c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2"/>
    </row>
    <row r="2" spans="1:47" x14ac:dyDescent="0.3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 t="s">
        <v>16</v>
      </c>
      <c r="P2" s="1"/>
      <c r="Q2" s="1"/>
      <c r="R2" s="1"/>
      <c r="S2" s="1"/>
      <c r="T2" s="1"/>
      <c r="U2" s="1"/>
      <c r="V2" s="1"/>
      <c r="W2" s="1"/>
      <c r="X2" s="1"/>
      <c r="Y2" s="1"/>
      <c r="Z2" s="1" t="s">
        <v>17</v>
      </c>
      <c r="AA2" s="1"/>
      <c r="AB2" s="1"/>
      <c r="AC2" s="1"/>
      <c r="AD2" s="1" t="s">
        <v>18</v>
      </c>
      <c r="AE2" s="1"/>
      <c r="AF2" s="1"/>
      <c r="AG2" s="1"/>
      <c r="AH2" s="1" t="s">
        <v>19</v>
      </c>
      <c r="AI2" s="1"/>
      <c r="AJ2" s="1"/>
      <c r="AK2" s="1"/>
      <c r="AL2" s="1" t="s">
        <v>20</v>
      </c>
      <c r="AM2" s="1"/>
      <c r="AN2" s="1"/>
      <c r="AO2" s="1"/>
      <c r="AP2" s="1" t="s">
        <v>21</v>
      </c>
      <c r="AQ2" s="1"/>
      <c r="AR2" s="1"/>
      <c r="AS2" s="1"/>
      <c r="AT2" s="3" t="s">
        <v>15</v>
      </c>
      <c r="AU2" s="2"/>
    </row>
    <row r="3" spans="1:47" ht="41.4" x14ac:dyDescent="0.3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4" t="s">
        <v>22</v>
      </c>
      <c r="P3" s="4"/>
      <c r="Q3" s="4"/>
      <c r="R3" s="4"/>
      <c r="S3" s="4"/>
      <c r="T3" s="4"/>
      <c r="U3" s="4"/>
      <c r="V3" s="4"/>
      <c r="W3" s="4"/>
      <c r="X3" s="4"/>
      <c r="Y3" s="5" t="s">
        <v>23</v>
      </c>
      <c r="Z3" s="4" t="s">
        <v>22</v>
      </c>
      <c r="AA3" s="4"/>
      <c r="AB3" s="4"/>
      <c r="AC3" s="5" t="s">
        <v>23</v>
      </c>
      <c r="AD3" s="4" t="s">
        <v>22</v>
      </c>
      <c r="AE3" s="4"/>
      <c r="AF3" s="4"/>
      <c r="AG3" s="5" t="s">
        <v>23</v>
      </c>
      <c r="AH3" s="4" t="s">
        <v>22</v>
      </c>
      <c r="AI3" s="4"/>
      <c r="AJ3" s="4"/>
      <c r="AK3" s="5" t="s">
        <v>23</v>
      </c>
      <c r="AL3" s="4" t="s">
        <v>22</v>
      </c>
      <c r="AM3" s="4"/>
      <c r="AN3" s="4"/>
      <c r="AO3" s="5" t="s">
        <v>23</v>
      </c>
      <c r="AP3" s="4" t="s">
        <v>22</v>
      </c>
      <c r="AQ3" s="4"/>
      <c r="AR3" s="4"/>
      <c r="AS3" s="5" t="s">
        <v>23</v>
      </c>
      <c r="AT3" s="5" t="s">
        <v>23</v>
      </c>
      <c r="AU3" s="6"/>
    </row>
    <row r="4" spans="1:47" x14ac:dyDescent="0.3">
      <c r="A4" s="7" t="s">
        <v>24</v>
      </c>
      <c r="B4" s="8" t="s">
        <v>25</v>
      </c>
      <c r="C4" s="8" t="s">
        <v>26</v>
      </c>
      <c r="D4" s="8" t="s">
        <v>27</v>
      </c>
      <c r="E4" s="8" t="s">
        <v>28</v>
      </c>
      <c r="F4" s="8" t="s">
        <v>29</v>
      </c>
      <c r="G4" s="8" t="s">
        <v>30</v>
      </c>
      <c r="H4" s="8" t="s">
        <v>31</v>
      </c>
      <c r="I4" s="8" t="s">
        <v>32</v>
      </c>
      <c r="J4" s="9">
        <v>45180.355254629627</v>
      </c>
      <c r="K4" s="9">
        <v>45180.380914351852</v>
      </c>
      <c r="L4" s="8" t="s">
        <v>33</v>
      </c>
      <c r="M4" s="8">
        <v>15.46</v>
      </c>
      <c r="N4" s="3">
        <f t="shared" ref="N4" si="0">M4/25*100</f>
        <v>61.84</v>
      </c>
      <c r="O4" s="10">
        <v>1</v>
      </c>
      <c r="P4" s="10">
        <v>1</v>
      </c>
      <c r="Q4" s="10">
        <v>1</v>
      </c>
      <c r="R4" s="10">
        <v>1</v>
      </c>
      <c r="S4" s="10">
        <v>1</v>
      </c>
      <c r="T4" s="10">
        <v>0</v>
      </c>
      <c r="U4" s="10">
        <v>0.71</v>
      </c>
      <c r="V4" s="10">
        <v>0</v>
      </c>
      <c r="W4" s="10">
        <v>0</v>
      </c>
      <c r="X4" s="10">
        <v>1</v>
      </c>
      <c r="Y4" s="11">
        <f t="shared" ref="Y4" si="1">AVERAGE(O4:X4)*100</f>
        <v>67.100000000000009</v>
      </c>
      <c r="Z4" s="10">
        <v>1</v>
      </c>
      <c r="AA4" s="10">
        <v>1</v>
      </c>
      <c r="AB4" s="10">
        <v>0.8</v>
      </c>
      <c r="AC4" s="11">
        <f t="shared" ref="AC4" si="2">AVERAGE(Z4:AB4)*100</f>
        <v>93.333333333333329</v>
      </c>
      <c r="AD4" s="10">
        <v>1</v>
      </c>
      <c r="AE4" s="10">
        <v>0</v>
      </c>
      <c r="AF4" s="10">
        <v>1</v>
      </c>
      <c r="AG4" s="11">
        <f t="shared" ref="AG4" si="3">AVERAGE(AD4:AF4)*100</f>
        <v>66.666666666666657</v>
      </c>
      <c r="AH4" s="10">
        <v>0.92</v>
      </c>
      <c r="AI4" s="10">
        <v>0.25</v>
      </c>
      <c r="AJ4" s="10">
        <v>0</v>
      </c>
      <c r="AK4" s="11">
        <f t="shared" ref="AK4" si="4">AVERAGE(AH4:AJ4)*100</f>
        <v>38.999999999999993</v>
      </c>
      <c r="AL4" s="10">
        <v>0.28999999999999998</v>
      </c>
      <c r="AM4" s="10">
        <v>0.71</v>
      </c>
      <c r="AN4" s="10">
        <v>0.78</v>
      </c>
      <c r="AO4" s="11">
        <f t="shared" ref="AO4" si="5">AVERAGE(AL4:AN4)*100</f>
        <v>59.333333333333336</v>
      </c>
      <c r="AP4" s="10">
        <v>1</v>
      </c>
      <c r="AQ4" s="10">
        <v>0</v>
      </c>
      <c r="AR4" s="10">
        <v>0</v>
      </c>
      <c r="AS4" s="11">
        <f t="shared" ref="AS4" si="6">AVERAGE(AP4:AR4)*100</f>
        <v>33.333333333333329</v>
      </c>
      <c r="AT4" s="11">
        <f t="shared" ref="AT4" si="7">AVERAGE(Z4:AB4,AD4:AF4,AH4:AJ4,AL4:AN4,AP4:AR4)*100</f>
        <v>58.333333333333336</v>
      </c>
      <c r="AU4" s="2"/>
    </row>
    <row r="5" spans="1:47" ht="15.6" x14ac:dyDescent="0.3">
      <c r="A5" s="12" t="s">
        <v>34</v>
      </c>
      <c r="B5" s="12"/>
      <c r="C5" s="12"/>
      <c r="D5" s="12"/>
      <c r="E5" s="12"/>
      <c r="F5" s="12"/>
      <c r="G5" s="12"/>
      <c r="H5" s="12"/>
      <c r="I5" s="12"/>
      <c r="J5" s="12"/>
      <c r="K5" s="12"/>
      <c r="L5" s="13"/>
      <c r="M5" s="13">
        <f>AVERAGE(M4)</f>
        <v>15.46</v>
      </c>
      <c r="N5" s="13">
        <f t="shared" ref="N5:AT5" si="8">AVERAGE(N4)</f>
        <v>61.84</v>
      </c>
      <c r="O5" s="13">
        <f t="shared" si="8"/>
        <v>1</v>
      </c>
      <c r="P5" s="13">
        <f t="shared" si="8"/>
        <v>1</v>
      </c>
      <c r="Q5" s="13">
        <f t="shared" si="8"/>
        <v>1</v>
      </c>
      <c r="R5" s="13">
        <f t="shared" si="8"/>
        <v>1</v>
      </c>
      <c r="S5" s="13">
        <f t="shared" si="8"/>
        <v>1</v>
      </c>
      <c r="T5" s="13">
        <f t="shared" si="8"/>
        <v>0</v>
      </c>
      <c r="U5" s="13">
        <f t="shared" si="8"/>
        <v>0.71</v>
      </c>
      <c r="V5" s="13">
        <f t="shared" si="8"/>
        <v>0</v>
      </c>
      <c r="W5" s="13">
        <f t="shared" si="8"/>
        <v>0</v>
      </c>
      <c r="X5" s="13">
        <f t="shared" si="8"/>
        <v>1</v>
      </c>
      <c r="Y5" s="13">
        <f t="shared" si="8"/>
        <v>67.100000000000009</v>
      </c>
      <c r="Z5" s="13">
        <f t="shared" si="8"/>
        <v>1</v>
      </c>
      <c r="AA5" s="13">
        <f t="shared" si="8"/>
        <v>1</v>
      </c>
      <c r="AB5" s="13">
        <f t="shared" si="8"/>
        <v>0.8</v>
      </c>
      <c r="AC5" s="13">
        <f t="shared" si="8"/>
        <v>93.333333333333329</v>
      </c>
      <c r="AD5" s="13">
        <f t="shared" si="8"/>
        <v>1</v>
      </c>
      <c r="AE5" s="13">
        <f t="shared" si="8"/>
        <v>0</v>
      </c>
      <c r="AF5" s="13">
        <f t="shared" si="8"/>
        <v>1</v>
      </c>
      <c r="AG5" s="13">
        <f t="shared" si="8"/>
        <v>66.666666666666657</v>
      </c>
      <c r="AH5" s="13">
        <f t="shared" si="8"/>
        <v>0.92</v>
      </c>
      <c r="AI5" s="13">
        <f t="shared" si="8"/>
        <v>0.25</v>
      </c>
      <c r="AJ5" s="13">
        <f t="shared" si="8"/>
        <v>0</v>
      </c>
      <c r="AK5" s="13">
        <f t="shared" si="8"/>
        <v>38.999999999999993</v>
      </c>
      <c r="AL5" s="13">
        <f t="shared" si="8"/>
        <v>0.28999999999999998</v>
      </c>
      <c r="AM5" s="13">
        <f t="shared" si="8"/>
        <v>0.71</v>
      </c>
      <c r="AN5" s="13">
        <f t="shared" si="8"/>
        <v>0.78</v>
      </c>
      <c r="AO5" s="13">
        <f t="shared" si="8"/>
        <v>59.333333333333336</v>
      </c>
      <c r="AP5" s="13">
        <f t="shared" si="8"/>
        <v>1</v>
      </c>
      <c r="AQ5" s="13">
        <f t="shared" si="8"/>
        <v>0</v>
      </c>
      <c r="AR5" s="13">
        <f t="shared" si="8"/>
        <v>0</v>
      </c>
      <c r="AS5" s="13">
        <f t="shared" si="8"/>
        <v>33.333333333333329</v>
      </c>
      <c r="AT5" s="13">
        <f t="shared" si="8"/>
        <v>58.333333333333336</v>
      </c>
      <c r="AU5" s="14"/>
    </row>
  </sheetData>
  <mergeCells count="29">
    <mergeCell ref="A5:K5"/>
    <mergeCell ref="O3:X3"/>
    <mergeCell ref="Z3:AB3"/>
    <mergeCell ref="AD3:AF3"/>
    <mergeCell ref="AH3:AJ3"/>
    <mergeCell ref="AL3:AN3"/>
    <mergeCell ref="AP3:AR3"/>
    <mergeCell ref="M1:M3"/>
    <mergeCell ref="N1:N3"/>
    <mergeCell ref="O1:Y1"/>
    <mergeCell ref="Z1:AT1"/>
    <mergeCell ref="O2:Y2"/>
    <mergeCell ref="Z2:AC2"/>
    <mergeCell ref="AD2:AG2"/>
    <mergeCell ref="AH2:AK2"/>
    <mergeCell ref="AL2:AO2"/>
    <mergeCell ref="AP2:AS2"/>
    <mergeCell ref="G1:G3"/>
    <mergeCell ref="H1:H3"/>
    <mergeCell ref="I1:I3"/>
    <mergeCell ref="J1:J3"/>
    <mergeCell ref="K1:K3"/>
    <mergeCell ref="L1:L3"/>
    <mergeCell ref="A1:A3"/>
    <mergeCell ref="B1:B3"/>
    <mergeCell ref="C1:C3"/>
    <mergeCell ref="D1:D3"/>
    <mergeCell ref="E1:E3"/>
    <mergeCell ref="F1:F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V9"/>
  <sheetViews>
    <sheetView topLeftCell="A4" workbookViewId="0">
      <selection activeCell="L9" sqref="L9"/>
    </sheetView>
  </sheetViews>
  <sheetFormatPr defaultRowHeight="15.6" x14ac:dyDescent="0.3"/>
  <cols>
    <col min="1" max="1" width="42.21875" style="63" bestFit="1" customWidth="1"/>
    <col min="2" max="16384" width="8.88671875" style="63"/>
  </cols>
  <sheetData>
    <row r="1" spans="1:48" ht="28.5" customHeight="1" x14ac:dyDescent="0.3">
      <c r="A1" s="107" t="s">
        <v>0</v>
      </c>
      <c r="B1" s="107" t="s">
        <v>108</v>
      </c>
      <c r="C1" s="107" t="s">
        <v>109</v>
      </c>
      <c r="D1" s="107" t="s">
        <v>3</v>
      </c>
      <c r="E1" s="107" t="s">
        <v>5</v>
      </c>
      <c r="F1" s="107" t="s">
        <v>6</v>
      </c>
      <c r="G1" s="107" t="s">
        <v>7</v>
      </c>
      <c r="H1" s="107" t="s">
        <v>110</v>
      </c>
      <c r="I1" s="107" t="s">
        <v>9</v>
      </c>
      <c r="J1" s="107" t="s">
        <v>111</v>
      </c>
      <c r="K1" s="107" t="s">
        <v>11</v>
      </c>
      <c r="L1" s="107" t="s">
        <v>249</v>
      </c>
      <c r="M1" s="107" t="s">
        <v>113</v>
      </c>
      <c r="N1" s="107" t="s">
        <v>250</v>
      </c>
      <c r="O1" s="107"/>
      <c r="P1" s="107"/>
      <c r="Q1" s="107"/>
      <c r="R1" s="107"/>
      <c r="S1" s="107"/>
      <c r="T1" s="108" t="s">
        <v>251</v>
      </c>
      <c r="U1" s="108"/>
      <c r="V1" s="108"/>
      <c r="W1" s="108"/>
      <c r="X1" s="108"/>
      <c r="Y1" s="108"/>
      <c r="Z1" s="108"/>
      <c r="AA1" s="108"/>
      <c r="AB1" s="108"/>
      <c r="AC1" s="108"/>
      <c r="AD1" s="108"/>
      <c r="AE1" s="108"/>
      <c r="AF1" s="107" t="s">
        <v>252</v>
      </c>
      <c r="AG1" s="107"/>
      <c r="AH1" s="107"/>
      <c r="AI1" s="107"/>
      <c r="AJ1" s="107"/>
      <c r="AK1" s="107"/>
      <c r="AL1" s="89" t="s">
        <v>116</v>
      </c>
      <c r="AM1" s="89"/>
      <c r="AN1" s="89"/>
      <c r="AO1" s="89"/>
      <c r="AP1" s="89"/>
    </row>
    <row r="2" spans="1:48" ht="312" x14ac:dyDescent="0.3">
      <c r="A2" s="107"/>
      <c r="B2" s="107"/>
      <c r="C2" s="107"/>
      <c r="D2" s="107"/>
      <c r="E2" s="107"/>
      <c r="F2" s="107"/>
      <c r="G2" s="107"/>
      <c r="H2" s="107"/>
      <c r="I2" s="107"/>
      <c r="J2" s="107"/>
      <c r="K2" s="107"/>
      <c r="L2" s="107"/>
      <c r="M2" s="107"/>
      <c r="N2" s="109" t="s">
        <v>253</v>
      </c>
      <c r="O2" s="109" t="s">
        <v>254</v>
      </c>
      <c r="P2" s="109" t="s">
        <v>255</v>
      </c>
      <c r="Q2" s="109" t="s">
        <v>256</v>
      </c>
      <c r="R2" s="109" t="s">
        <v>257</v>
      </c>
      <c r="S2" s="107" t="s">
        <v>113</v>
      </c>
      <c r="T2" s="107" t="s">
        <v>258</v>
      </c>
      <c r="U2" s="107"/>
      <c r="V2" s="107"/>
      <c r="W2" s="109" t="s">
        <v>259</v>
      </c>
      <c r="X2" s="109" t="s">
        <v>260</v>
      </c>
      <c r="Y2" s="109" t="s">
        <v>261</v>
      </c>
      <c r="Z2" s="109" t="s">
        <v>262</v>
      </c>
      <c r="AA2" s="109" t="s">
        <v>263</v>
      </c>
      <c r="AB2" s="109" t="s">
        <v>264</v>
      </c>
      <c r="AC2" s="109" t="s">
        <v>265</v>
      </c>
      <c r="AD2" s="109" t="s">
        <v>266</v>
      </c>
      <c r="AE2" s="107" t="s">
        <v>113</v>
      </c>
      <c r="AF2" s="107"/>
      <c r="AG2" s="107"/>
      <c r="AH2" s="107"/>
      <c r="AI2" s="107"/>
      <c r="AJ2" s="107"/>
      <c r="AK2" s="107"/>
      <c r="AL2" s="89"/>
      <c r="AM2" s="89"/>
      <c r="AN2" s="89"/>
      <c r="AO2" s="89"/>
      <c r="AP2" s="89"/>
    </row>
    <row r="3" spans="1:48" ht="62.4" x14ac:dyDescent="0.3">
      <c r="A3" s="107"/>
      <c r="B3" s="107"/>
      <c r="C3" s="107"/>
      <c r="D3" s="107"/>
      <c r="E3" s="107"/>
      <c r="F3" s="107"/>
      <c r="G3" s="107"/>
      <c r="H3" s="107"/>
      <c r="I3" s="107"/>
      <c r="J3" s="107"/>
      <c r="K3" s="107"/>
      <c r="L3" s="107"/>
      <c r="M3" s="107"/>
      <c r="N3" s="110" t="s">
        <v>117</v>
      </c>
      <c r="O3" s="110" t="s">
        <v>118</v>
      </c>
      <c r="P3" s="110" t="s">
        <v>119</v>
      </c>
      <c r="Q3" s="110" t="s">
        <v>120</v>
      </c>
      <c r="R3" s="110" t="s">
        <v>121</v>
      </c>
      <c r="S3" s="107"/>
      <c r="T3" s="111" t="s">
        <v>272</v>
      </c>
      <c r="U3" s="111" t="s">
        <v>123</v>
      </c>
      <c r="V3" s="109" t="s">
        <v>113</v>
      </c>
      <c r="W3" s="111" t="s">
        <v>124</v>
      </c>
      <c r="X3" s="111" t="s">
        <v>125</v>
      </c>
      <c r="Y3" s="111" t="s">
        <v>126</v>
      </c>
      <c r="Z3" s="111" t="s">
        <v>127</v>
      </c>
      <c r="AA3" s="111" t="s">
        <v>128</v>
      </c>
      <c r="AB3" s="111" t="s">
        <v>129</v>
      </c>
      <c r="AC3" s="111" t="s">
        <v>130</v>
      </c>
      <c r="AD3" s="111" t="s">
        <v>131</v>
      </c>
      <c r="AE3" s="107"/>
      <c r="AF3" s="111" t="s">
        <v>132</v>
      </c>
      <c r="AG3" s="111" t="s">
        <v>133</v>
      </c>
      <c r="AH3" s="111" t="s">
        <v>134</v>
      </c>
      <c r="AI3" s="111" t="s">
        <v>135</v>
      </c>
      <c r="AJ3" s="111" t="s">
        <v>136</v>
      </c>
      <c r="AK3" s="109" t="s">
        <v>113</v>
      </c>
      <c r="AL3" s="111" t="s">
        <v>137</v>
      </c>
      <c r="AM3" s="111" t="s">
        <v>138</v>
      </c>
      <c r="AN3" s="111" t="s">
        <v>139</v>
      </c>
      <c r="AO3" s="111" t="s">
        <v>140</v>
      </c>
      <c r="AP3" s="109" t="s">
        <v>113</v>
      </c>
    </row>
    <row r="4" spans="1:48" x14ac:dyDescent="0.3">
      <c r="A4" s="112" t="s">
        <v>604</v>
      </c>
      <c r="B4" s="113" t="s">
        <v>605</v>
      </c>
      <c r="C4" s="112" t="s">
        <v>149</v>
      </c>
      <c r="D4" s="112" t="s">
        <v>606</v>
      </c>
      <c r="E4" s="112" t="s">
        <v>198</v>
      </c>
      <c r="F4" s="112" t="s">
        <v>607</v>
      </c>
      <c r="G4" s="112" t="s">
        <v>608</v>
      </c>
      <c r="H4" s="113" t="s">
        <v>153</v>
      </c>
      <c r="I4" s="113" t="s">
        <v>609</v>
      </c>
      <c r="J4" s="113" t="s">
        <v>610</v>
      </c>
      <c r="K4" s="113" t="s">
        <v>611</v>
      </c>
      <c r="L4" s="114">
        <v>8.42</v>
      </c>
      <c r="M4" s="114">
        <f t="shared" ref="M4:M8" si="0">L4/24*100</f>
        <v>35.083333333333336</v>
      </c>
      <c r="N4" s="115">
        <v>0</v>
      </c>
      <c r="O4" s="115">
        <v>0</v>
      </c>
      <c r="P4" s="115">
        <v>0.33</v>
      </c>
      <c r="Q4" s="115">
        <v>0</v>
      </c>
      <c r="R4" s="115">
        <v>0</v>
      </c>
      <c r="S4" s="114">
        <f t="shared" ref="S4:S8" si="1">AVERAGE(N4:R4)*100</f>
        <v>6.6000000000000005</v>
      </c>
      <c r="T4" s="115">
        <v>1</v>
      </c>
      <c r="U4" s="115">
        <v>1</v>
      </c>
      <c r="V4" s="114">
        <f t="shared" ref="V4:V8" si="2">AVERAGE(T4:U4)*100</f>
        <v>100</v>
      </c>
      <c r="W4" s="115">
        <v>0</v>
      </c>
      <c r="X4" s="115">
        <v>1</v>
      </c>
      <c r="Y4" s="115">
        <v>0</v>
      </c>
      <c r="Z4" s="115">
        <v>0.25</v>
      </c>
      <c r="AA4" s="115">
        <v>1</v>
      </c>
      <c r="AB4" s="115">
        <v>0</v>
      </c>
      <c r="AC4" s="115">
        <v>0.67</v>
      </c>
      <c r="AD4" s="115">
        <v>0</v>
      </c>
      <c r="AE4" s="114">
        <f t="shared" ref="AE4:AE8" si="3">AVERAGE(T4:U4,W4:AD4)*100</f>
        <v>49.2</v>
      </c>
      <c r="AF4" s="115">
        <v>0</v>
      </c>
      <c r="AG4" s="115">
        <v>0.67</v>
      </c>
      <c r="AH4" s="115">
        <v>0.33</v>
      </c>
      <c r="AI4" s="115">
        <v>0.33</v>
      </c>
      <c r="AJ4" s="115">
        <v>0</v>
      </c>
      <c r="AK4" s="114">
        <f t="shared" ref="AK4:AK8" si="4">AVERAGE(AF4:AJ4)*100</f>
        <v>26.6</v>
      </c>
      <c r="AL4" s="115">
        <v>0.5</v>
      </c>
      <c r="AM4" s="115">
        <v>0.45</v>
      </c>
      <c r="AN4" s="115">
        <v>0.55000000000000004</v>
      </c>
      <c r="AO4" s="115">
        <v>0.33</v>
      </c>
      <c r="AP4" s="114">
        <f t="shared" ref="AP4:AP8" si="5">AVERAGE(AL4:AO4)*100</f>
        <v>45.75</v>
      </c>
      <c r="AV4" s="116"/>
    </row>
    <row r="5" spans="1:48" x14ac:dyDescent="0.3">
      <c r="A5" s="112" t="s">
        <v>612</v>
      </c>
      <c r="B5" s="113" t="s">
        <v>613</v>
      </c>
      <c r="C5" s="112" t="s">
        <v>149</v>
      </c>
      <c r="D5" s="112" t="s">
        <v>614</v>
      </c>
      <c r="E5" s="112" t="s">
        <v>198</v>
      </c>
      <c r="F5" s="112" t="s">
        <v>615</v>
      </c>
      <c r="G5" s="112" t="s">
        <v>615</v>
      </c>
      <c r="H5" s="113" t="s">
        <v>153</v>
      </c>
      <c r="I5" s="113" t="s">
        <v>616</v>
      </c>
      <c r="J5" s="113" t="s">
        <v>617</v>
      </c>
      <c r="K5" s="113" t="s">
        <v>618</v>
      </c>
      <c r="L5" s="114">
        <v>16.88</v>
      </c>
      <c r="M5" s="114">
        <f t="shared" si="0"/>
        <v>70.333333333333329</v>
      </c>
      <c r="N5" s="115">
        <v>0</v>
      </c>
      <c r="O5" s="115">
        <v>1</v>
      </c>
      <c r="P5" s="115">
        <v>0</v>
      </c>
      <c r="Q5" s="115">
        <v>0</v>
      </c>
      <c r="R5" s="115">
        <v>1</v>
      </c>
      <c r="S5" s="114">
        <f t="shared" si="1"/>
        <v>40</v>
      </c>
      <c r="T5" s="115">
        <v>1</v>
      </c>
      <c r="U5" s="115">
        <v>1</v>
      </c>
      <c r="V5" s="114">
        <f t="shared" si="2"/>
        <v>100</v>
      </c>
      <c r="W5" s="115">
        <v>1</v>
      </c>
      <c r="X5" s="115">
        <v>0.5</v>
      </c>
      <c r="Y5" s="115">
        <v>1</v>
      </c>
      <c r="Z5" s="115">
        <v>0.25</v>
      </c>
      <c r="AA5" s="115">
        <v>1</v>
      </c>
      <c r="AB5" s="115">
        <v>1</v>
      </c>
      <c r="AC5" s="115">
        <v>0.33</v>
      </c>
      <c r="AD5" s="115">
        <v>1</v>
      </c>
      <c r="AE5" s="114">
        <f t="shared" si="3"/>
        <v>80.800000000000011</v>
      </c>
      <c r="AF5" s="115">
        <v>1</v>
      </c>
      <c r="AG5" s="115">
        <v>1</v>
      </c>
      <c r="AH5" s="115">
        <v>1</v>
      </c>
      <c r="AI5" s="115">
        <v>0.33</v>
      </c>
      <c r="AJ5" s="115">
        <v>0.67</v>
      </c>
      <c r="AK5" s="114">
        <f t="shared" si="4"/>
        <v>80</v>
      </c>
      <c r="AL5" s="115">
        <v>0.78</v>
      </c>
      <c r="AM5" s="115">
        <v>0.5</v>
      </c>
      <c r="AN5" s="115">
        <v>0.67</v>
      </c>
      <c r="AO5" s="115">
        <v>0.86</v>
      </c>
      <c r="AP5" s="114">
        <f t="shared" si="5"/>
        <v>70.25</v>
      </c>
      <c r="AV5" s="116"/>
    </row>
    <row r="6" spans="1:48" x14ac:dyDescent="0.3">
      <c r="A6" s="112" t="s">
        <v>619</v>
      </c>
      <c r="B6" s="113" t="s">
        <v>620</v>
      </c>
      <c r="C6" s="112" t="s">
        <v>149</v>
      </c>
      <c r="D6" s="112" t="s">
        <v>621</v>
      </c>
      <c r="E6" s="112" t="s">
        <v>44</v>
      </c>
      <c r="F6" s="112" t="s">
        <v>93</v>
      </c>
      <c r="G6" s="112" t="s">
        <v>93</v>
      </c>
      <c r="H6" s="113" t="s">
        <v>153</v>
      </c>
      <c r="I6" s="113" t="s">
        <v>622</v>
      </c>
      <c r="J6" s="113" t="s">
        <v>623</v>
      </c>
      <c r="K6" s="113" t="s">
        <v>624</v>
      </c>
      <c r="L6" s="114">
        <v>15.81</v>
      </c>
      <c r="M6" s="114">
        <f t="shared" si="0"/>
        <v>65.875</v>
      </c>
      <c r="N6" s="115">
        <v>0</v>
      </c>
      <c r="O6" s="115">
        <v>0</v>
      </c>
      <c r="P6" s="115">
        <v>1</v>
      </c>
      <c r="Q6" s="115">
        <v>1</v>
      </c>
      <c r="R6" s="115">
        <v>0</v>
      </c>
      <c r="S6" s="114">
        <f t="shared" si="1"/>
        <v>40</v>
      </c>
      <c r="T6" s="115">
        <v>1</v>
      </c>
      <c r="U6" s="115">
        <v>1</v>
      </c>
      <c r="V6" s="114">
        <f t="shared" si="2"/>
        <v>100</v>
      </c>
      <c r="W6" s="115">
        <v>0</v>
      </c>
      <c r="X6" s="115">
        <v>1</v>
      </c>
      <c r="Y6" s="115">
        <v>1</v>
      </c>
      <c r="Z6" s="115">
        <v>1</v>
      </c>
      <c r="AA6" s="115">
        <v>1</v>
      </c>
      <c r="AB6" s="115">
        <v>1</v>
      </c>
      <c r="AC6" s="115">
        <v>0.67</v>
      </c>
      <c r="AD6" s="115">
        <v>0</v>
      </c>
      <c r="AE6" s="114">
        <f t="shared" si="3"/>
        <v>76.7</v>
      </c>
      <c r="AF6" s="115">
        <v>1</v>
      </c>
      <c r="AG6" s="115">
        <v>0.67</v>
      </c>
      <c r="AH6" s="115">
        <v>1</v>
      </c>
      <c r="AI6" s="115">
        <v>0.33</v>
      </c>
      <c r="AJ6" s="115">
        <v>0.33</v>
      </c>
      <c r="AK6" s="114">
        <f t="shared" si="4"/>
        <v>66.600000000000009</v>
      </c>
      <c r="AL6" s="115">
        <v>0.56999999999999995</v>
      </c>
      <c r="AM6" s="115">
        <v>0.57999999999999996</v>
      </c>
      <c r="AN6" s="115">
        <v>0.91</v>
      </c>
      <c r="AO6" s="115">
        <v>0.75</v>
      </c>
      <c r="AP6" s="114">
        <f t="shared" si="5"/>
        <v>70.25</v>
      </c>
      <c r="AV6" s="116"/>
    </row>
    <row r="7" spans="1:48" x14ac:dyDescent="0.3">
      <c r="A7" s="112" t="s">
        <v>625</v>
      </c>
      <c r="B7" s="113" t="s">
        <v>626</v>
      </c>
      <c r="C7" s="112" t="s">
        <v>149</v>
      </c>
      <c r="D7" s="112" t="s">
        <v>627</v>
      </c>
      <c r="E7" s="112" t="s">
        <v>198</v>
      </c>
      <c r="F7" s="112" t="s">
        <v>500</v>
      </c>
      <c r="G7" s="112" t="s">
        <v>628</v>
      </c>
      <c r="H7" s="113" t="s">
        <v>153</v>
      </c>
      <c r="I7" s="113" t="s">
        <v>629</v>
      </c>
      <c r="J7" s="113" t="s">
        <v>630</v>
      </c>
      <c r="K7" s="113" t="s">
        <v>631</v>
      </c>
      <c r="L7" s="114">
        <v>12.67</v>
      </c>
      <c r="M7" s="114">
        <f t="shared" si="0"/>
        <v>52.791666666666671</v>
      </c>
      <c r="N7" s="115">
        <v>1</v>
      </c>
      <c r="O7" s="115">
        <v>0</v>
      </c>
      <c r="P7" s="115">
        <v>1</v>
      </c>
      <c r="Q7" s="115">
        <v>0</v>
      </c>
      <c r="R7" s="115">
        <v>1</v>
      </c>
      <c r="S7" s="114">
        <f t="shared" si="1"/>
        <v>60</v>
      </c>
      <c r="T7" s="115">
        <v>1</v>
      </c>
      <c r="U7" s="115">
        <v>1</v>
      </c>
      <c r="V7" s="114">
        <f t="shared" si="2"/>
        <v>100</v>
      </c>
      <c r="W7" s="115">
        <v>1</v>
      </c>
      <c r="X7" s="115">
        <v>0.5</v>
      </c>
      <c r="Y7" s="115">
        <v>0</v>
      </c>
      <c r="Z7" s="115">
        <v>1</v>
      </c>
      <c r="AA7" s="115">
        <v>0.75</v>
      </c>
      <c r="AB7" s="115">
        <v>0</v>
      </c>
      <c r="AC7" s="115">
        <v>0.33</v>
      </c>
      <c r="AD7" s="115">
        <v>0</v>
      </c>
      <c r="AE7" s="114">
        <f t="shared" si="3"/>
        <v>55.800000000000004</v>
      </c>
      <c r="AF7" s="115">
        <v>1</v>
      </c>
      <c r="AG7" s="115">
        <v>0.33</v>
      </c>
      <c r="AH7" s="115">
        <v>0</v>
      </c>
      <c r="AI7" s="115">
        <v>0.33</v>
      </c>
      <c r="AJ7" s="115">
        <v>0</v>
      </c>
      <c r="AK7" s="114">
        <f t="shared" si="4"/>
        <v>33.200000000000003</v>
      </c>
      <c r="AL7" s="115">
        <v>0.5</v>
      </c>
      <c r="AM7" s="115">
        <v>0.92</v>
      </c>
      <c r="AN7" s="115">
        <v>0.5</v>
      </c>
      <c r="AO7" s="115">
        <v>0.5</v>
      </c>
      <c r="AP7" s="114">
        <f t="shared" si="5"/>
        <v>60.5</v>
      </c>
      <c r="AV7" s="116"/>
    </row>
    <row r="8" spans="1:48" x14ac:dyDescent="0.3">
      <c r="A8" s="65" t="s">
        <v>632</v>
      </c>
      <c r="B8" s="66" t="s">
        <v>633</v>
      </c>
      <c r="C8" s="65" t="s">
        <v>149</v>
      </c>
      <c r="D8" s="65" t="s">
        <v>634</v>
      </c>
      <c r="E8" s="65" t="s">
        <v>44</v>
      </c>
      <c r="F8" s="65" t="s">
        <v>635</v>
      </c>
      <c r="G8" s="65" t="s">
        <v>635</v>
      </c>
      <c r="H8" s="66" t="s">
        <v>153</v>
      </c>
      <c r="I8" s="66" t="s">
        <v>636</v>
      </c>
      <c r="J8" s="66" t="s">
        <v>637</v>
      </c>
      <c r="K8" s="66" t="s">
        <v>638</v>
      </c>
      <c r="L8" s="114">
        <v>10.69</v>
      </c>
      <c r="M8" s="114">
        <f t="shared" si="0"/>
        <v>44.541666666666664</v>
      </c>
      <c r="N8" s="68">
        <v>0</v>
      </c>
      <c r="O8" s="68">
        <v>0</v>
      </c>
      <c r="P8" s="68">
        <v>1</v>
      </c>
      <c r="Q8" s="68" t="s">
        <v>157</v>
      </c>
      <c r="R8" s="68">
        <v>0</v>
      </c>
      <c r="S8" s="114">
        <f t="shared" si="1"/>
        <v>25</v>
      </c>
      <c r="T8" s="68">
        <v>0.75</v>
      </c>
      <c r="U8" s="68">
        <v>0</v>
      </c>
      <c r="V8" s="114">
        <f t="shared" si="2"/>
        <v>37.5</v>
      </c>
      <c r="W8" s="68">
        <v>0</v>
      </c>
      <c r="X8" s="68">
        <v>0.5</v>
      </c>
      <c r="Y8" s="68">
        <v>0</v>
      </c>
      <c r="Z8" s="68">
        <v>0.5</v>
      </c>
      <c r="AA8" s="68">
        <v>1</v>
      </c>
      <c r="AB8" s="68">
        <v>1</v>
      </c>
      <c r="AC8" s="68">
        <v>0.33</v>
      </c>
      <c r="AD8" s="68">
        <v>1</v>
      </c>
      <c r="AE8" s="114">
        <f t="shared" si="3"/>
        <v>50.8</v>
      </c>
      <c r="AF8" s="68">
        <v>0.67</v>
      </c>
      <c r="AG8" s="68">
        <v>0.33</v>
      </c>
      <c r="AH8" s="68">
        <v>1</v>
      </c>
      <c r="AI8" s="68">
        <v>0.33</v>
      </c>
      <c r="AJ8" s="68">
        <v>0.33</v>
      </c>
      <c r="AK8" s="114">
        <f t="shared" si="4"/>
        <v>53.2</v>
      </c>
      <c r="AL8" s="68">
        <v>0.3</v>
      </c>
      <c r="AM8" s="68">
        <v>0.5</v>
      </c>
      <c r="AN8" s="68">
        <v>0.5</v>
      </c>
      <c r="AO8" s="68">
        <v>0.64</v>
      </c>
      <c r="AP8" s="114">
        <f t="shared" si="5"/>
        <v>48.5</v>
      </c>
    </row>
    <row r="9" spans="1:48" s="92" customFormat="1" ht="18" x14ac:dyDescent="0.35">
      <c r="A9" s="117" t="s">
        <v>248</v>
      </c>
      <c r="B9" s="117"/>
      <c r="C9" s="118"/>
      <c r="D9" s="118"/>
      <c r="E9" s="118"/>
      <c r="F9" s="118"/>
      <c r="G9" s="118"/>
      <c r="H9" s="117"/>
      <c r="I9" s="117"/>
      <c r="J9" s="117"/>
      <c r="K9" s="117"/>
      <c r="L9" s="119">
        <f>AVERAGE(L4:L8)</f>
        <v>12.894</v>
      </c>
      <c r="M9" s="119">
        <f t="shared" ref="M9:AP9" si="6">AVERAGE(M4:M8)</f>
        <v>53.725000000000001</v>
      </c>
      <c r="N9" s="119">
        <f t="shared" si="6"/>
        <v>0.2</v>
      </c>
      <c r="O9" s="119">
        <f t="shared" si="6"/>
        <v>0.2</v>
      </c>
      <c r="P9" s="119">
        <f t="shared" si="6"/>
        <v>0.66600000000000004</v>
      </c>
      <c r="Q9" s="119">
        <f t="shared" si="6"/>
        <v>0.25</v>
      </c>
      <c r="R9" s="119">
        <f t="shared" si="6"/>
        <v>0.4</v>
      </c>
      <c r="S9" s="119">
        <f t="shared" si="6"/>
        <v>34.32</v>
      </c>
      <c r="T9" s="119">
        <f t="shared" si="6"/>
        <v>0.95</v>
      </c>
      <c r="U9" s="119">
        <f t="shared" si="6"/>
        <v>0.8</v>
      </c>
      <c r="V9" s="119">
        <f t="shared" si="6"/>
        <v>87.5</v>
      </c>
      <c r="W9" s="119">
        <f t="shared" si="6"/>
        <v>0.4</v>
      </c>
      <c r="X9" s="119">
        <f t="shared" si="6"/>
        <v>0.7</v>
      </c>
      <c r="Y9" s="119">
        <f t="shared" si="6"/>
        <v>0.4</v>
      </c>
      <c r="Z9" s="119">
        <f t="shared" si="6"/>
        <v>0.6</v>
      </c>
      <c r="AA9" s="119">
        <f t="shared" si="6"/>
        <v>0.95</v>
      </c>
      <c r="AB9" s="119">
        <f t="shared" si="6"/>
        <v>0.6</v>
      </c>
      <c r="AC9" s="119">
        <f t="shared" si="6"/>
        <v>0.46600000000000003</v>
      </c>
      <c r="AD9" s="119">
        <f t="shared" si="6"/>
        <v>0.4</v>
      </c>
      <c r="AE9" s="119">
        <f t="shared" si="6"/>
        <v>62.660000000000004</v>
      </c>
      <c r="AF9" s="119">
        <f t="shared" si="6"/>
        <v>0.73399999999999999</v>
      </c>
      <c r="AG9" s="119">
        <f t="shared" si="6"/>
        <v>0.6</v>
      </c>
      <c r="AH9" s="119">
        <f t="shared" si="6"/>
        <v>0.66600000000000004</v>
      </c>
      <c r="AI9" s="119">
        <f t="shared" si="6"/>
        <v>0.33</v>
      </c>
      <c r="AJ9" s="119">
        <f t="shared" si="6"/>
        <v>0.26600000000000001</v>
      </c>
      <c r="AK9" s="119">
        <f t="shared" si="6"/>
        <v>51.919999999999995</v>
      </c>
      <c r="AL9" s="119">
        <f t="shared" si="6"/>
        <v>0.53</v>
      </c>
      <c r="AM9" s="119">
        <f t="shared" si="6"/>
        <v>0.59</v>
      </c>
      <c r="AN9" s="119">
        <f t="shared" si="6"/>
        <v>0.62600000000000011</v>
      </c>
      <c r="AO9" s="119">
        <f t="shared" si="6"/>
        <v>0.61599999999999999</v>
      </c>
      <c r="AP9" s="119">
        <f t="shared" si="6"/>
        <v>59.05</v>
      </c>
      <c r="AV9" s="79"/>
    </row>
  </sheetData>
  <mergeCells count="20">
    <mergeCell ref="M1:M3"/>
    <mergeCell ref="N1:S1"/>
    <mergeCell ref="T1:AE1"/>
    <mergeCell ref="AF1:AK2"/>
    <mergeCell ref="AL1:AP2"/>
    <mergeCell ref="S2:S3"/>
    <mergeCell ref="T2:V2"/>
    <mergeCell ref="AE2:AE3"/>
    <mergeCell ref="G1:G3"/>
    <mergeCell ref="H1:H3"/>
    <mergeCell ref="I1:I3"/>
    <mergeCell ref="J1:J3"/>
    <mergeCell ref="K1:K3"/>
    <mergeCell ref="L1:L3"/>
    <mergeCell ref="A1:A3"/>
    <mergeCell ref="B1:B3"/>
    <mergeCell ref="C1:C3"/>
    <mergeCell ref="D1:D3"/>
    <mergeCell ref="E1:E3"/>
    <mergeCell ref="F1:F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K5"/>
  <sheetViews>
    <sheetView topLeftCell="AO1" workbookViewId="0">
      <selection activeCell="BK8" sqref="BK8"/>
    </sheetView>
  </sheetViews>
  <sheetFormatPr defaultRowHeight="14.4" x14ac:dyDescent="0.3"/>
  <cols>
    <col min="1" max="1" width="31.44140625" bestFit="1" customWidth="1"/>
    <col min="2" max="2" width="18.6640625" bestFit="1" customWidth="1"/>
    <col min="3" max="3" width="14.6640625" bestFit="1" customWidth="1"/>
    <col min="4" max="4" width="35.5546875" bestFit="1" customWidth="1"/>
    <col min="5" max="5" width="10.109375" bestFit="1" customWidth="1"/>
    <col min="6" max="6" width="32" bestFit="1" customWidth="1"/>
    <col min="7" max="7" width="11.109375" bestFit="1" customWidth="1"/>
    <col min="8" max="8" width="18.6640625" bestFit="1" customWidth="1"/>
    <col min="9" max="9" width="19.109375" bestFit="1" customWidth="1"/>
    <col min="10" max="10" width="35.5546875" bestFit="1" customWidth="1"/>
    <col min="11" max="12" width="15" bestFit="1" customWidth="1"/>
    <col min="13" max="15" width="10" customWidth="1"/>
    <col min="16" max="17" width="5" customWidth="1"/>
    <col min="18" max="18" width="13.33203125" customWidth="1"/>
    <col min="19" max="20" width="5.33203125" customWidth="1"/>
    <col min="21" max="21" width="13.33203125" customWidth="1"/>
    <col min="22" max="22" width="5" customWidth="1"/>
    <col min="23" max="24" width="13.33203125" customWidth="1"/>
    <col min="25" max="29" width="8.109375" customWidth="1"/>
    <col min="30" max="30" width="13.88671875" customWidth="1"/>
    <col min="31" max="32" width="5.109375" customWidth="1"/>
    <col min="33" max="33" width="13.88671875" customWidth="1"/>
    <col min="34" max="34" width="5" customWidth="1"/>
    <col min="35" max="35" width="13.88671875" customWidth="1"/>
    <col min="36" max="36" width="5" customWidth="1"/>
    <col min="37" max="37" width="13.88671875" customWidth="1"/>
    <col min="38" max="38" width="5" customWidth="1"/>
    <col min="39" max="39" width="13.88671875" customWidth="1"/>
    <col min="40" max="40" width="12.6640625" customWidth="1"/>
    <col min="41" max="44" width="5" customWidth="1"/>
    <col min="45" max="45" width="12.6640625" customWidth="1"/>
    <col min="46" max="47" width="5" customWidth="1"/>
    <col min="48" max="48" width="12.6640625" customWidth="1"/>
    <col min="49" max="50" width="5" customWidth="1"/>
    <col min="51" max="51" width="12.6640625" customWidth="1"/>
    <col min="52" max="53" width="5" customWidth="1"/>
    <col min="54" max="54" width="12.6640625" customWidth="1"/>
    <col min="55" max="56" width="6.88671875" customWidth="1"/>
    <col min="57" max="58" width="12.6640625" customWidth="1"/>
    <col min="59" max="62" width="5" customWidth="1"/>
    <col min="63" max="63" width="12.6640625" customWidth="1"/>
  </cols>
  <sheetData>
    <row r="1" spans="1:63" x14ac:dyDescent="0.3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4" t="s">
        <v>6</v>
      </c>
      <c r="H1" s="4" t="s">
        <v>7</v>
      </c>
      <c r="I1" s="4" t="s">
        <v>8</v>
      </c>
      <c r="J1" s="4" t="s">
        <v>281</v>
      </c>
      <c r="K1" s="4" t="s">
        <v>9</v>
      </c>
      <c r="L1" s="4" t="s">
        <v>10</v>
      </c>
      <c r="M1" s="83" t="s">
        <v>11</v>
      </c>
      <c r="N1" s="83" t="s">
        <v>282</v>
      </c>
      <c r="O1" s="83" t="s">
        <v>13</v>
      </c>
      <c r="P1" s="83" t="s">
        <v>283</v>
      </c>
      <c r="Q1" s="83"/>
      <c r="R1" s="83"/>
      <c r="S1" s="83"/>
      <c r="T1" s="83"/>
      <c r="U1" s="83"/>
      <c r="V1" s="83"/>
      <c r="W1" s="83"/>
      <c r="X1" s="83"/>
      <c r="Y1" s="83" t="s">
        <v>284</v>
      </c>
      <c r="Z1" s="83"/>
      <c r="AA1" s="83"/>
      <c r="AB1" s="83"/>
      <c r="AC1" s="83"/>
      <c r="AD1" s="83"/>
      <c r="AE1" s="83"/>
      <c r="AF1" s="83"/>
      <c r="AG1" s="83"/>
      <c r="AH1" s="83"/>
      <c r="AI1" s="83"/>
      <c r="AJ1" s="83"/>
      <c r="AK1" s="83"/>
      <c r="AL1" s="83"/>
      <c r="AM1" s="83"/>
      <c r="AN1" s="83"/>
      <c r="AO1" s="83" t="s">
        <v>285</v>
      </c>
      <c r="AP1" s="83"/>
      <c r="AQ1" s="83"/>
      <c r="AR1" s="83"/>
      <c r="AS1" s="83"/>
      <c r="AT1" s="83"/>
      <c r="AU1" s="83"/>
      <c r="AV1" s="83"/>
      <c r="AW1" s="83"/>
      <c r="AX1" s="83"/>
      <c r="AY1" s="83"/>
      <c r="AZ1" s="83"/>
      <c r="BA1" s="83"/>
      <c r="BB1" s="83"/>
      <c r="BC1" s="83"/>
      <c r="BD1" s="83"/>
      <c r="BE1" s="83"/>
      <c r="BF1" s="83"/>
      <c r="BG1" s="83" t="s">
        <v>286</v>
      </c>
      <c r="BH1" s="83"/>
      <c r="BI1" s="83"/>
      <c r="BJ1" s="83"/>
      <c r="BK1" s="83"/>
    </row>
    <row r="2" spans="1:63" x14ac:dyDescent="0.3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83"/>
      <c r="N2" s="83"/>
      <c r="O2" s="83"/>
      <c r="P2" s="83" t="s">
        <v>287</v>
      </c>
      <c r="Q2" s="83"/>
      <c r="R2" s="83"/>
      <c r="S2" s="83" t="s">
        <v>288</v>
      </c>
      <c r="T2" s="83"/>
      <c r="U2" s="83"/>
      <c r="V2" s="83" t="s">
        <v>289</v>
      </c>
      <c r="W2" s="83"/>
      <c r="X2" s="83" t="s">
        <v>23</v>
      </c>
      <c r="Y2" s="83" t="s">
        <v>591</v>
      </c>
      <c r="Z2" s="83"/>
      <c r="AA2" s="83"/>
      <c r="AB2" s="83"/>
      <c r="AC2" s="83"/>
      <c r="AD2" s="83"/>
      <c r="AE2" s="83" t="s">
        <v>598</v>
      </c>
      <c r="AF2" s="83"/>
      <c r="AG2" s="83"/>
      <c r="AH2" s="83" t="s">
        <v>599</v>
      </c>
      <c r="AI2" s="83"/>
      <c r="AJ2" s="83" t="s">
        <v>600</v>
      </c>
      <c r="AK2" s="83"/>
      <c r="AL2" s="83" t="s">
        <v>595</v>
      </c>
      <c r="AM2" s="83"/>
      <c r="AN2" s="83" t="s">
        <v>23</v>
      </c>
      <c r="AO2" s="83" t="s">
        <v>294</v>
      </c>
      <c r="AP2" s="83"/>
      <c r="AQ2" s="83"/>
      <c r="AR2" s="83"/>
      <c r="AS2" s="83"/>
      <c r="AT2" s="83" t="s">
        <v>295</v>
      </c>
      <c r="AU2" s="83"/>
      <c r="AV2" s="83"/>
      <c r="AW2" s="83" t="s">
        <v>296</v>
      </c>
      <c r="AX2" s="83"/>
      <c r="AY2" s="83"/>
      <c r="AZ2" s="83" t="s">
        <v>297</v>
      </c>
      <c r="BA2" s="83"/>
      <c r="BB2" s="83"/>
      <c r="BC2" s="83" t="s">
        <v>298</v>
      </c>
      <c r="BD2" s="83"/>
      <c r="BE2" s="83"/>
      <c r="BF2" s="83" t="s">
        <v>23</v>
      </c>
      <c r="BG2" s="83" t="s">
        <v>116</v>
      </c>
      <c r="BH2" s="83"/>
      <c r="BI2" s="83"/>
      <c r="BJ2" s="83"/>
      <c r="BK2" s="83"/>
    </row>
    <row r="3" spans="1:63" ht="55.2" x14ac:dyDescent="0.3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83"/>
      <c r="N3" s="83"/>
      <c r="O3" s="83"/>
      <c r="P3" s="83" t="s">
        <v>22</v>
      </c>
      <c r="Q3" s="83"/>
      <c r="R3" s="102" t="s">
        <v>23</v>
      </c>
      <c r="S3" s="83" t="s">
        <v>22</v>
      </c>
      <c r="T3" s="83"/>
      <c r="U3" s="102" t="s">
        <v>23</v>
      </c>
      <c r="V3" s="102" t="s">
        <v>22</v>
      </c>
      <c r="W3" s="102" t="s">
        <v>23</v>
      </c>
      <c r="X3" s="83"/>
      <c r="Y3" s="83" t="s">
        <v>22</v>
      </c>
      <c r="Z3" s="83"/>
      <c r="AA3" s="83"/>
      <c r="AB3" s="83"/>
      <c r="AC3" s="83"/>
      <c r="AD3" s="102" t="s">
        <v>23</v>
      </c>
      <c r="AE3" s="83" t="s">
        <v>22</v>
      </c>
      <c r="AF3" s="83"/>
      <c r="AG3" s="102" t="s">
        <v>23</v>
      </c>
      <c r="AH3" s="102" t="s">
        <v>22</v>
      </c>
      <c r="AI3" s="102" t="s">
        <v>23</v>
      </c>
      <c r="AJ3" s="102" t="s">
        <v>22</v>
      </c>
      <c r="AK3" s="102" t="s">
        <v>23</v>
      </c>
      <c r="AL3" s="102" t="s">
        <v>22</v>
      </c>
      <c r="AM3" s="102" t="s">
        <v>23</v>
      </c>
      <c r="AN3" s="83"/>
      <c r="AO3" s="83" t="s">
        <v>22</v>
      </c>
      <c r="AP3" s="83"/>
      <c r="AQ3" s="83"/>
      <c r="AR3" s="83"/>
      <c r="AS3" s="102" t="s">
        <v>23</v>
      </c>
      <c r="AT3" s="83" t="s">
        <v>22</v>
      </c>
      <c r="AU3" s="83"/>
      <c r="AV3" s="102" t="s">
        <v>23</v>
      </c>
      <c r="AW3" s="83" t="s">
        <v>22</v>
      </c>
      <c r="AX3" s="83"/>
      <c r="AY3" s="102" t="s">
        <v>23</v>
      </c>
      <c r="AZ3" s="83" t="s">
        <v>22</v>
      </c>
      <c r="BA3" s="83"/>
      <c r="BB3" s="102" t="s">
        <v>23</v>
      </c>
      <c r="BC3" s="83" t="s">
        <v>22</v>
      </c>
      <c r="BD3" s="83"/>
      <c r="BE3" s="102" t="s">
        <v>23</v>
      </c>
      <c r="BF3" s="83"/>
      <c r="BG3" s="83" t="s">
        <v>22</v>
      </c>
      <c r="BH3" s="83"/>
      <c r="BI3" s="83"/>
      <c r="BJ3" s="83"/>
      <c r="BK3" s="102" t="s">
        <v>23</v>
      </c>
    </row>
    <row r="4" spans="1:63" x14ac:dyDescent="0.3">
      <c r="A4" s="52" t="s">
        <v>601</v>
      </c>
      <c r="B4" s="52" t="s">
        <v>25</v>
      </c>
      <c r="C4" s="52" t="s">
        <v>26</v>
      </c>
      <c r="D4" s="52" t="s">
        <v>43</v>
      </c>
      <c r="E4" s="52" t="s">
        <v>300</v>
      </c>
      <c r="F4" s="56"/>
      <c r="G4" s="52" t="s">
        <v>356</v>
      </c>
      <c r="H4" s="52" t="s">
        <v>325</v>
      </c>
      <c r="I4" s="52" t="s">
        <v>32</v>
      </c>
      <c r="J4" s="52" t="s">
        <v>602</v>
      </c>
      <c r="K4" s="53">
        <v>45177.470462962963</v>
      </c>
      <c r="L4" s="53">
        <v>45177.48945601852</v>
      </c>
      <c r="M4" s="54" t="s">
        <v>603</v>
      </c>
      <c r="N4" s="54">
        <v>20.059999999999999</v>
      </c>
      <c r="O4" s="55">
        <f>N4/31*100</f>
        <v>64.709677419354833</v>
      </c>
      <c r="P4" s="54">
        <v>1</v>
      </c>
      <c r="Q4" s="54">
        <v>0.6</v>
      </c>
      <c r="R4" s="106">
        <f>AVERAGE(P4:Q4)*100</f>
        <v>80</v>
      </c>
      <c r="S4" s="54">
        <v>1</v>
      </c>
      <c r="T4" s="54">
        <v>1</v>
      </c>
      <c r="U4" s="106">
        <f>AVERAGE(S4:T4)*100</f>
        <v>100</v>
      </c>
      <c r="V4" s="54">
        <v>1</v>
      </c>
      <c r="W4" s="106">
        <f>V4*100</f>
        <v>100</v>
      </c>
      <c r="X4" s="106">
        <f>AVERAGE(P4:Q4,S4:T4,V4)*100</f>
        <v>92</v>
      </c>
      <c r="Y4" s="54">
        <v>0</v>
      </c>
      <c r="Z4" s="54">
        <v>1</v>
      </c>
      <c r="AA4" s="54">
        <v>1</v>
      </c>
      <c r="AB4" s="54">
        <v>0</v>
      </c>
      <c r="AC4" s="54">
        <v>1</v>
      </c>
      <c r="AD4" s="55">
        <f>AVERAGE(Y4:AC4)*100</f>
        <v>60</v>
      </c>
      <c r="AE4" s="54">
        <v>1</v>
      </c>
      <c r="AF4" s="54">
        <v>0</v>
      </c>
      <c r="AG4" s="55">
        <f>AVERAGE(AE4:AF4)*100</f>
        <v>50</v>
      </c>
      <c r="AH4" s="54">
        <v>0</v>
      </c>
      <c r="AI4" s="106">
        <f>AH4*100</f>
        <v>0</v>
      </c>
      <c r="AJ4" s="54">
        <v>1</v>
      </c>
      <c r="AK4" s="106">
        <f>AJ4*100</f>
        <v>100</v>
      </c>
      <c r="AL4" s="54">
        <v>0</v>
      </c>
      <c r="AM4" s="106">
        <f>AL4*100</f>
        <v>0</v>
      </c>
      <c r="AN4" s="55">
        <f>AVERAGE(Y4:AC4,AE4:AF4,AH4,AJ4,AL4)*100</f>
        <v>50</v>
      </c>
      <c r="AO4" s="54">
        <v>0.67</v>
      </c>
      <c r="AP4" s="54">
        <v>0.5</v>
      </c>
      <c r="AQ4" s="54">
        <v>0.25</v>
      </c>
      <c r="AR4" s="54">
        <v>1</v>
      </c>
      <c r="AS4" s="55">
        <f>AVERAGE(AO4:AR4)*100</f>
        <v>60.5</v>
      </c>
      <c r="AT4" s="54">
        <v>1</v>
      </c>
      <c r="AU4" s="54">
        <v>0</v>
      </c>
      <c r="AV4" s="55">
        <f>AVERAGE(AT4:AU4)*100</f>
        <v>50</v>
      </c>
      <c r="AW4" s="54">
        <v>0.33</v>
      </c>
      <c r="AX4" s="54">
        <v>1</v>
      </c>
      <c r="AY4" s="55">
        <f>AVERAGE(AW4:AX4)*100</f>
        <v>66.5</v>
      </c>
      <c r="AZ4" s="54">
        <v>0.72</v>
      </c>
      <c r="BA4" s="54">
        <v>0.17</v>
      </c>
      <c r="BB4" s="55">
        <f>AVERAGE(AZ4:BA4)*100</f>
        <v>44.5</v>
      </c>
      <c r="BC4" s="54">
        <v>1</v>
      </c>
      <c r="BD4" s="54">
        <v>1</v>
      </c>
      <c r="BE4" s="55">
        <f>AVERAGE(BC4:BD4)*100</f>
        <v>100</v>
      </c>
      <c r="BF4" s="55">
        <f>AVERAGE(AO4:AR4,AT4:AU4,AW4:AX4,AZ4:BA4,BC4:BD4)*100</f>
        <v>63.666666666666657</v>
      </c>
      <c r="BG4" s="54">
        <v>0.75</v>
      </c>
      <c r="BH4" s="54">
        <v>1</v>
      </c>
      <c r="BI4" s="54">
        <v>0.56999999999999995</v>
      </c>
      <c r="BJ4" s="54">
        <v>0.5</v>
      </c>
      <c r="BK4" s="55">
        <f>AVERAGE(BG4:BJ4)*100</f>
        <v>70.5</v>
      </c>
    </row>
    <row r="5" spans="1:63" ht="15.6" x14ac:dyDescent="0.3">
      <c r="A5" s="57" t="s">
        <v>34</v>
      </c>
      <c r="B5" s="57"/>
      <c r="C5" s="57"/>
      <c r="D5" s="57"/>
      <c r="E5" s="57"/>
      <c r="F5" s="57"/>
      <c r="G5" s="57"/>
      <c r="H5" s="57"/>
      <c r="I5" s="57"/>
      <c r="J5" s="57"/>
      <c r="K5" s="57"/>
      <c r="L5" s="57"/>
      <c r="M5" s="13"/>
      <c r="N5" s="13">
        <f>AVERAGE(N4)</f>
        <v>20.059999999999999</v>
      </c>
      <c r="O5" s="13">
        <f t="shared" ref="O5:BK5" si="0">AVERAGE(O4)</f>
        <v>64.709677419354833</v>
      </c>
      <c r="P5" s="13">
        <f t="shared" si="0"/>
        <v>1</v>
      </c>
      <c r="Q5" s="13">
        <f t="shared" si="0"/>
        <v>0.6</v>
      </c>
      <c r="R5" s="13">
        <f t="shared" si="0"/>
        <v>80</v>
      </c>
      <c r="S5" s="13">
        <f t="shared" si="0"/>
        <v>1</v>
      </c>
      <c r="T5" s="13">
        <f t="shared" si="0"/>
        <v>1</v>
      </c>
      <c r="U5" s="13">
        <f t="shared" si="0"/>
        <v>100</v>
      </c>
      <c r="V5" s="13">
        <f t="shared" si="0"/>
        <v>1</v>
      </c>
      <c r="W5" s="13">
        <f t="shared" si="0"/>
        <v>100</v>
      </c>
      <c r="X5" s="13">
        <f t="shared" si="0"/>
        <v>92</v>
      </c>
      <c r="Y5" s="13">
        <f t="shared" si="0"/>
        <v>0</v>
      </c>
      <c r="Z5" s="13">
        <f t="shared" si="0"/>
        <v>1</v>
      </c>
      <c r="AA5" s="13">
        <f t="shared" si="0"/>
        <v>1</v>
      </c>
      <c r="AB5" s="13">
        <f t="shared" si="0"/>
        <v>0</v>
      </c>
      <c r="AC5" s="13">
        <f t="shared" si="0"/>
        <v>1</v>
      </c>
      <c r="AD5" s="13">
        <f t="shared" si="0"/>
        <v>60</v>
      </c>
      <c r="AE5" s="13">
        <f t="shared" si="0"/>
        <v>1</v>
      </c>
      <c r="AF5" s="13">
        <f t="shared" si="0"/>
        <v>0</v>
      </c>
      <c r="AG5" s="13">
        <f t="shared" si="0"/>
        <v>50</v>
      </c>
      <c r="AH5" s="13">
        <f t="shared" si="0"/>
        <v>0</v>
      </c>
      <c r="AI5" s="13">
        <f t="shared" si="0"/>
        <v>0</v>
      </c>
      <c r="AJ5" s="13">
        <f t="shared" si="0"/>
        <v>1</v>
      </c>
      <c r="AK5" s="13">
        <f t="shared" si="0"/>
        <v>100</v>
      </c>
      <c r="AL5" s="13">
        <f t="shared" si="0"/>
        <v>0</v>
      </c>
      <c r="AM5" s="13">
        <f t="shared" si="0"/>
        <v>0</v>
      </c>
      <c r="AN5" s="13">
        <f t="shared" si="0"/>
        <v>50</v>
      </c>
      <c r="AO5" s="13">
        <f t="shared" si="0"/>
        <v>0.67</v>
      </c>
      <c r="AP5" s="13">
        <f t="shared" si="0"/>
        <v>0.5</v>
      </c>
      <c r="AQ5" s="13">
        <f t="shared" si="0"/>
        <v>0.25</v>
      </c>
      <c r="AR5" s="13">
        <f t="shared" si="0"/>
        <v>1</v>
      </c>
      <c r="AS5" s="13">
        <f t="shared" si="0"/>
        <v>60.5</v>
      </c>
      <c r="AT5" s="13">
        <f t="shared" si="0"/>
        <v>1</v>
      </c>
      <c r="AU5" s="13">
        <f t="shared" si="0"/>
        <v>0</v>
      </c>
      <c r="AV5" s="13">
        <f t="shared" si="0"/>
        <v>50</v>
      </c>
      <c r="AW5" s="13">
        <f t="shared" si="0"/>
        <v>0.33</v>
      </c>
      <c r="AX5" s="13">
        <f t="shared" si="0"/>
        <v>1</v>
      </c>
      <c r="AY5" s="13">
        <f t="shared" si="0"/>
        <v>66.5</v>
      </c>
      <c r="AZ5" s="13">
        <f t="shared" si="0"/>
        <v>0.72</v>
      </c>
      <c r="BA5" s="13">
        <f t="shared" si="0"/>
        <v>0.17</v>
      </c>
      <c r="BB5" s="13">
        <f t="shared" si="0"/>
        <v>44.5</v>
      </c>
      <c r="BC5" s="13">
        <f t="shared" si="0"/>
        <v>1</v>
      </c>
      <c r="BD5" s="13">
        <f t="shared" si="0"/>
        <v>1</v>
      </c>
      <c r="BE5" s="13">
        <f t="shared" si="0"/>
        <v>100</v>
      </c>
      <c r="BF5" s="13">
        <f t="shared" si="0"/>
        <v>63.666666666666657</v>
      </c>
      <c r="BG5" s="13">
        <f t="shared" si="0"/>
        <v>0.75</v>
      </c>
      <c r="BH5" s="13">
        <f t="shared" si="0"/>
        <v>1</v>
      </c>
      <c r="BI5" s="13">
        <f t="shared" si="0"/>
        <v>0.56999999999999995</v>
      </c>
      <c r="BJ5" s="13">
        <f t="shared" si="0"/>
        <v>0.5</v>
      </c>
      <c r="BK5" s="13">
        <f t="shared" si="0"/>
        <v>70.5</v>
      </c>
    </row>
  </sheetData>
  <mergeCells count="47">
    <mergeCell ref="AW3:AX3"/>
    <mergeCell ref="AZ3:BA3"/>
    <mergeCell ref="BC3:BD3"/>
    <mergeCell ref="BG3:BJ3"/>
    <mergeCell ref="A5:L5"/>
    <mergeCell ref="AZ2:BB2"/>
    <mergeCell ref="BC2:BE2"/>
    <mergeCell ref="BF2:BF3"/>
    <mergeCell ref="BG2:BK2"/>
    <mergeCell ref="P3:Q3"/>
    <mergeCell ref="S3:T3"/>
    <mergeCell ref="Y3:AC3"/>
    <mergeCell ref="AE3:AF3"/>
    <mergeCell ref="AO3:AR3"/>
    <mergeCell ref="AT3:AU3"/>
    <mergeCell ref="BG1:BK1"/>
    <mergeCell ref="P2:R2"/>
    <mergeCell ref="S2:U2"/>
    <mergeCell ref="V2:W2"/>
    <mergeCell ref="X2:X3"/>
    <mergeCell ref="Y2:AD2"/>
    <mergeCell ref="AE2:AG2"/>
    <mergeCell ref="AH2:AI2"/>
    <mergeCell ref="AJ2:AK2"/>
    <mergeCell ref="AL2:AM2"/>
    <mergeCell ref="M1:M3"/>
    <mergeCell ref="N1:N3"/>
    <mergeCell ref="O1:O3"/>
    <mergeCell ref="P1:X1"/>
    <mergeCell ref="Y1:AN1"/>
    <mergeCell ref="AO1:BF1"/>
    <mergeCell ref="AN2:AN3"/>
    <mergeCell ref="AO2:AS2"/>
    <mergeCell ref="AT2:AV2"/>
    <mergeCell ref="AW2:AY2"/>
    <mergeCell ref="G1:G3"/>
    <mergeCell ref="H1:H3"/>
    <mergeCell ref="I1:I3"/>
    <mergeCell ref="J1:J3"/>
    <mergeCell ref="K1:K3"/>
    <mergeCell ref="L1:L3"/>
    <mergeCell ref="A1:A3"/>
    <mergeCell ref="B1:B3"/>
    <mergeCell ref="C1:C3"/>
    <mergeCell ref="D1:D3"/>
    <mergeCell ref="E1:E3"/>
    <mergeCell ref="F1:F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K5"/>
  <sheetViews>
    <sheetView topLeftCell="B1" workbookViewId="0">
      <selection activeCell="N5" sqref="N5:BK5"/>
    </sheetView>
  </sheetViews>
  <sheetFormatPr defaultRowHeight="14.4" x14ac:dyDescent="0.3"/>
  <cols>
    <col min="1" max="1" width="33.6640625" bestFit="1" customWidth="1"/>
    <col min="2" max="2" width="18.6640625" bestFit="1" customWidth="1"/>
    <col min="3" max="3" width="14.77734375" bestFit="1" customWidth="1"/>
    <col min="4" max="4" width="35.5546875" bestFit="1" customWidth="1"/>
    <col min="5" max="5" width="10.109375" bestFit="1" customWidth="1"/>
    <col min="6" max="6" width="32" bestFit="1" customWidth="1"/>
    <col min="7" max="7" width="11.109375" bestFit="1" customWidth="1"/>
    <col min="8" max="8" width="18.6640625" bestFit="1" customWidth="1"/>
    <col min="9" max="9" width="16.21875" bestFit="1" customWidth="1"/>
    <col min="10" max="10" width="34" bestFit="1" customWidth="1"/>
    <col min="11" max="12" width="15.33203125" bestFit="1" customWidth="1"/>
    <col min="13" max="15" width="11.6640625" customWidth="1"/>
    <col min="16" max="17" width="5" customWidth="1"/>
    <col min="18" max="18" width="12.88671875" customWidth="1"/>
    <col min="19" max="20" width="5.33203125" customWidth="1"/>
    <col min="21" max="21" width="12.88671875" customWidth="1"/>
    <col min="22" max="22" width="5" customWidth="1"/>
    <col min="23" max="24" width="12.88671875" customWidth="1"/>
    <col min="25" max="29" width="8.109375" customWidth="1"/>
    <col min="30" max="30" width="12.77734375" customWidth="1"/>
    <col min="31" max="31" width="5" customWidth="1"/>
    <col min="32" max="32" width="12.77734375" customWidth="1"/>
    <col min="33" max="33" width="5" customWidth="1"/>
    <col min="34" max="34" width="12.77734375" customWidth="1"/>
    <col min="35" max="36" width="5.21875" customWidth="1"/>
    <col min="37" max="37" width="12.77734375" customWidth="1"/>
    <col min="38" max="38" width="5" customWidth="1"/>
    <col min="39" max="39" width="12.77734375" customWidth="1"/>
    <col min="40" max="40" width="12.5546875" customWidth="1"/>
    <col min="41" max="44" width="5" customWidth="1"/>
    <col min="45" max="45" width="13.109375" customWidth="1"/>
    <col min="46" max="47" width="5" customWidth="1"/>
    <col min="48" max="48" width="13.109375" customWidth="1"/>
    <col min="49" max="50" width="5" customWidth="1"/>
    <col min="51" max="51" width="13.109375" customWidth="1"/>
    <col min="52" max="53" width="5" customWidth="1"/>
    <col min="54" max="54" width="13.109375" customWidth="1"/>
    <col min="55" max="56" width="6.88671875" customWidth="1"/>
    <col min="57" max="58" width="13.109375" customWidth="1"/>
    <col min="59" max="62" width="5" customWidth="1"/>
    <col min="63" max="63" width="13.109375" customWidth="1"/>
  </cols>
  <sheetData>
    <row r="1" spans="1:63" s="81" customFormat="1" x14ac:dyDescent="0.3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4" t="s">
        <v>6</v>
      </c>
      <c r="H1" s="4" t="s">
        <v>7</v>
      </c>
      <c r="I1" s="4" t="s">
        <v>8</v>
      </c>
      <c r="J1" s="4" t="s">
        <v>281</v>
      </c>
      <c r="K1" s="4" t="s">
        <v>9</v>
      </c>
      <c r="L1" s="4" t="s">
        <v>10</v>
      </c>
      <c r="M1" s="4" t="s">
        <v>11</v>
      </c>
      <c r="N1" s="4" t="s">
        <v>282</v>
      </c>
      <c r="O1" s="4" t="s">
        <v>13</v>
      </c>
      <c r="P1" s="4" t="s">
        <v>283</v>
      </c>
      <c r="Q1" s="4"/>
      <c r="R1" s="4"/>
      <c r="S1" s="4"/>
      <c r="T1" s="4"/>
      <c r="U1" s="4"/>
      <c r="V1" s="4"/>
      <c r="W1" s="4"/>
      <c r="X1" s="4"/>
      <c r="Y1" s="4" t="s">
        <v>284</v>
      </c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 t="s">
        <v>285</v>
      </c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 t="s">
        <v>286</v>
      </c>
      <c r="BH1" s="4"/>
      <c r="BI1" s="4"/>
      <c r="BJ1" s="4"/>
      <c r="BK1" s="4"/>
    </row>
    <row r="2" spans="1:63" s="81" customFormat="1" ht="27.6" customHeight="1" x14ac:dyDescent="0.3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 t="s">
        <v>287</v>
      </c>
      <c r="Q2" s="4"/>
      <c r="R2" s="4"/>
      <c r="S2" s="4" t="s">
        <v>288</v>
      </c>
      <c r="T2" s="4"/>
      <c r="U2" s="4"/>
      <c r="V2" s="4" t="s">
        <v>289</v>
      </c>
      <c r="W2" s="4"/>
      <c r="X2" s="4" t="s">
        <v>23</v>
      </c>
      <c r="Y2" s="4" t="s">
        <v>591</v>
      </c>
      <c r="Z2" s="4"/>
      <c r="AA2" s="4"/>
      <c r="AB2" s="4"/>
      <c r="AC2" s="4"/>
      <c r="AD2" s="4"/>
      <c r="AE2" s="4" t="s">
        <v>592</v>
      </c>
      <c r="AF2" s="4"/>
      <c r="AG2" s="4" t="s">
        <v>593</v>
      </c>
      <c r="AH2" s="4"/>
      <c r="AI2" s="4" t="s">
        <v>594</v>
      </c>
      <c r="AJ2" s="4"/>
      <c r="AK2" s="4"/>
      <c r="AL2" s="4" t="s">
        <v>595</v>
      </c>
      <c r="AM2" s="4"/>
      <c r="AN2" s="4" t="s">
        <v>23</v>
      </c>
      <c r="AO2" s="4" t="s">
        <v>294</v>
      </c>
      <c r="AP2" s="4"/>
      <c r="AQ2" s="4"/>
      <c r="AR2" s="4"/>
      <c r="AS2" s="4"/>
      <c r="AT2" s="4" t="s">
        <v>295</v>
      </c>
      <c r="AU2" s="4"/>
      <c r="AV2" s="4"/>
      <c r="AW2" s="4" t="s">
        <v>296</v>
      </c>
      <c r="AX2" s="4"/>
      <c r="AY2" s="4"/>
      <c r="AZ2" s="4" t="s">
        <v>297</v>
      </c>
      <c r="BA2" s="4"/>
      <c r="BB2" s="4"/>
      <c r="BC2" s="4" t="s">
        <v>298</v>
      </c>
      <c r="BD2" s="4"/>
      <c r="BE2" s="4"/>
      <c r="BF2" s="4" t="s">
        <v>23</v>
      </c>
      <c r="BG2" s="4" t="s">
        <v>116</v>
      </c>
      <c r="BH2" s="4"/>
      <c r="BI2" s="4"/>
      <c r="BJ2" s="4"/>
      <c r="BK2" s="4"/>
    </row>
    <row r="3" spans="1:63" s="81" customFormat="1" ht="43.8" customHeight="1" x14ac:dyDescent="0.3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 t="s">
        <v>22</v>
      </c>
      <c r="Q3" s="4"/>
      <c r="R3" s="5" t="s">
        <v>23</v>
      </c>
      <c r="S3" s="4" t="s">
        <v>22</v>
      </c>
      <c r="T3" s="4"/>
      <c r="U3" s="5" t="s">
        <v>23</v>
      </c>
      <c r="V3" s="5" t="s">
        <v>22</v>
      </c>
      <c r="W3" s="5" t="s">
        <v>23</v>
      </c>
      <c r="X3" s="4"/>
      <c r="Y3" s="4" t="s">
        <v>22</v>
      </c>
      <c r="Z3" s="4"/>
      <c r="AA3" s="4"/>
      <c r="AB3" s="4"/>
      <c r="AC3" s="4"/>
      <c r="AD3" s="5" t="s">
        <v>23</v>
      </c>
      <c r="AE3" s="5" t="s">
        <v>22</v>
      </c>
      <c r="AF3" s="5" t="s">
        <v>23</v>
      </c>
      <c r="AG3" s="5" t="s">
        <v>22</v>
      </c>
      <c r="AH3" s="5" t="s">
        <v>23</v>
      </c>
      <c r="AI3" s="4" t="s">
        <v>22</v>
      </c>
      <c r="AJ3" s="4"/>
      <c r="AK3" s="5" t="s">
        <v>23</v>
      </c>
      <c r="AL3" s="5" t="s">
        <v>22</v>
      </c>
      <c r="AM3" s="5" t="s">
        <v>23</v>
      </c>
      <c r="AN3" s="4"/>
      <c r="AO3" s="4" t="s">
        <v>22</v>
      </c>
      <c r="AP3" s="4"/>
      <c r="AQ3" s="4"/>
      <c r="AR3" s="4"/>
      <c r="AS3" s="5" t="s">
        <v>23</v>
      </c>
      <c r="AT3" s="4" t="s">
        <v>22</v>
      </c>
      <c r="AU3" s="4"/>
      <c r="AV3" s="5" t="s">
        <v>23</v>
      </c>
      <c r="AW3" s="4" t="s">
        <v>22</v>
      </c>
      <c r="AX3" s="4"/>
      <c r="AY3" s="5" t="s">
        <v>23</v>
      </c>
      <c r="AZ3" s="4" t="s">
        <v>22</v>
      </c>
      <c r="BA3" s="4"/>
      <c r="BB3" s="5" t="s">
        <v>23</v>
      </c>
      <c r="BC3" s="4" t="s">
        <v>22</v>
      </c>
      <c r="BD3" s="4"/>
      <c r="BE3" s="5" t="s">
        <v>23</v>
      </c>
      <c r="BF3" s="4"/>
      <c r="BG3" s="4" t="s">
        <v>22</v>
      </c>
      <c r="BH3" s="4"/>
      <c r="BI3" s="4"/>
      <c r="BJ3" s="4"/>
      <c r="BK3" s="5" t="s">
        <v>23</v>
      </c>
    </row>
    <row r="4" spans="1:63" s="82" customFormat="1" x14ac:dyDescent="0.3">
      <c r="A4" s="8" t="s">
        <v>596</v>
      </c>
      <c r="B4" s="8" t="s">
        <v>25</v>
      </c>
      <c r="C4" s="8" t="s">
        <v>26</v>
      </c>
      <c r="D4" s="8" t="s">
        <v>38</v>
      </c>
      <c r="E4" s="8" t="s">
        <v>300</v>
      </c>
      <c r="F4" s="8" t="s">
        <v>77</v>
      </c>
      <c r="G4" s="8" t="s">
        <v>31</v>
      </c>
      <c r="H4" s="8" t="s">
        <v>366</v>
      </c>
      <c r="I4" s="8" t="s">
        <v>32</v>
      </c>
      <c r="J4" s="8" t="s">
        <v>597</v>
      </c>
      <c r="K4" s="9">
        <v>45182.553831018522</v>
      </c>
      <c r="L4" s="9">
        <v>45182.631701388891</v>
      </c>
      <c r="M4" s="8" t="s">
        <v>41</v>
      </c>
      <c r="N4" s="10">
        <v>17.690000000000001</v>
      </c>
      <c r="O4" s="11">
        <f t="shared" ref="O4" si="0">N4/31*100</f>
        <v>57.064516129032263</v>
      </c>
      <c r="P4" s="10">
        <v>0.67</v>
      </c>
      <c r="Q4" s="10">
        <v>0.6</v>
      </c>
      <c r="R4" s="11">
        <f t="shared" ref="R4" si="1">AVERAGE(P4:Q4)*100</f>
        <v>63.5</v>
      </c>
      <c r="S4" s="10">
        <v>0.83</v>
      </c>
      <c r="T4" s="10">
        <v>0.4</v>
      </c>
      <c r="U4" s="11">
        <f t="shared" ref="U4" si="2">AVERAGE(S4:T4)*100</f>
        <v>61.5</v>
      </c>
      <c r="V4" s="10">
        <v>0</v>
      </c>
      <c r="W4" s="11">
        <f t="shared" ref="W4" si="3">V4*100</f>
        <v>0</v>
      </c>
      <c r="X4" s="11">
        <f t="shared" ref="X4" si="4">AVERAGE(P4:Q4,S4:T4,V4)*100</f>
        <v>50</v>
      </c>
      <c r="Y4" s="10">
        <v>1</v>
      </c>
      <c r="Z4" s="10">
        <v>1</v>
      </c>
      <c r="AA4" s="10">
        <v>0.83</v>
      </c>
      <c r="AB4" s="10">
        <v>0.56000000000000005</v>
      </c>
      <c r="AC4" s="10">
        <v>0.89</v>
      </c>
      <c r="AD4" s="11">
        <f t="shared" ref="AD4" si="5">AVERAGE(Y4:AC4)*100</f>
        <v>85.600000000000009</v>
      </c>
      <c r="AE4" s="10">
        <v>1</v>
      </c>
      <c r="AF4" s="11">
        <f t="shared" ref="AF4" si="6">AE4*100</f>
        <v>100</v>
      </c>
      <c r="AG4" s="10">
        <v>1</v>
      </c>
      <c r="AH4" s="11">
        <f t="shared" ref="AH4" si="7">AG4*100</f>
        <v>100</v>
      </c>
      <c r="AI4" s="10">
        <v>0.67</v>
      </c>
      <c r="AJ4" s="10">
        <v>0.33</v>
      </c>
      <c r="AK4" s="11">
        <f t="shared" ref="AK4" si="8">AVERAGE(AI4:AJ4)*100</f>
        <v>50</v>
      </c>
      <c r="AL4" s="10">
        <v>0</v>
      </c>
      <c r="AM4" s="11">
        <f t="shared" ref="AM4" si="9">AL4*100</f>
        <v>0</v>
      </c>
      <c r="AN4" s="11">
        <f t="shared" ref="AN4" si="10">AVERAGE(Y4:AC4,AE4,AG4,AI4:AJ4,AL4)*100</f>
        <v>72.8</v>
      </c>
      <c r="AO4" s="10">
        <v>1</v>
      </c>
      <c r="AP4" s="10">
        <v>0.33</v>
      </c>
      <c r="AQ4" s="10">
        <v>0</v>
      </c>
      <c r="AR4" s="10">
        <v>0.25</v>
      </c>
      <c r="AS4" s="11">
        <f t="shared" ref="AS4" si="11">AVERAGE(AO4:AR4)*100</f>
        <v>39.5</v>
      </c>
      <c r="AT4" s="10">
        <v>0.5</v>
      </c>
      <c r="AU4" s="10">
        <v>1</v>
      </c>
      <c r="AV4" s="11">
        <f t="shared" ref="AV4" si="12">AVERAGE(AT4:AU4)*100</f>
        <v>75</v>
      </c>
      <c r="AW4" s="10">
        <v>0</v>
      </c>
      <c r="AX4" s="10">
        <v>0</v>
      </c>
      <c r="AY4" s="11">
        <f t="shared" ref="AY4" si="13">AVERAGE(AW4:AX4)*100</f>
        <v>0</v>
      </c>
      <c r="AZ4" s="10">
        <v>0.56000000000000005</v>
      </c>
      <c r="BA4" s="10">
        <v>0.25</v>
      </c>
      <c r="BB4" s="11">
        <f t="shared" ref="BB4" si="14">AVERAGE(AZ4:BA4)*100</f>
        <v>40.5</v>
      </c>
      <c r="BC4" s="10">
        <v>0.8</v>
      </c>
      <c r="BD4" s="10">
        <v>1</v>
      </c>
      <c r="BE4" s="11">
        <f t="shared" ref="BE4" si="15">AVERAGE(BC4:BD4)*100</f>
        <v>90</v>
      </c>
      <c r="BF4" s="11">
        <f t="shared" ref="BF4" si="16">AVERAGE(AO4:AR4,AT4:AU4,AW4:AX4,AZ4:BA4,BC4:BD4)*100</f>
        <v>47.416666666666671</v>
      </c>
      <c r="BG4" s="10">
        <v>0.67</v>
      </c>
      <c r="BH4" s="10">
        <v>1</v>
      </c>
      <c r="BI4" s="10">
        <v>0</v>
      </c>
      <c r="BJ4" s="10">
        <v>0.55000000000000004</v>
      </c>
      <c r="BK4" s="11">
        <f t="shared" ref="BK4" si="17">AVERAGE(BG4:BJ4)*100</f>
        <v>55.499999999999993</v>
      </c>
    </row>
    <row r="5" spans="1:63" s="85" customFormat="1" ht="15.6" x14ac:dyDescent="0.3">
      <c r="A5" s="57" t="s">
        <v>34</v>
      </c>
      <c r="B5" s="57"/>
      <c r="C5" s="57"/>
      <c r="D5" s="57"/>
      <c r="E5" s="57"/>
      <c r="F5" s="57"/>
      <c r="G5" s="57"/>
      <c r="H5" s="57"/>
      <c r="I5" s="57"/>
      <c r="J5" s="57"/>
      <c r="K5" s="57"/>
      <c r="L5" s="57"/>
      <c r="M5" s="58"/>
      <c r="N5" s="13">
        <f>AVERAGE(N4)</f>
        <v>17.690000000000001</v>
      </c>
      <c r="O5" s="13">
        <f t="shared" ref="O5:BK5" si="18">AVERAGE(O4)</f>
        <v>57.064516129032263</v>
      </c>
      <c r="P5" s="13">
        <f t="shared" si="18"/>
        <v>0.67</v>
      </c>
      <c r="Q5" s="13">
        <f t="shared" si="18"/>
        <v>0.6</v>
      </c>
      <c r="R5" s="13">
        <f t="shared" si="18"/>
        <v>63.5</v>
      </c>
      <c r="S5" s="13">
        <f t="shared" si="18"/>
        <v>0.83</v>
      </c>
      <c r="T5" s="13">
        <f t="shared" si="18"/>
        <v>0.4</v>
      </c>
      <c r="U5" s="13">
        <f t="shared" si="18"/>
        <v>61.5</v>
      </c>
      <c r="V5" s="13">
        <f t="shared" si="18"/>
        <v>0</v>
      </c>
      <c r="W5" s="13">
        <f t="shared" si="18"/>
        <v>0</v>
      </c>
      <c r="X5" s="13">
        <f t="shared" si="18"/>
        <v>50</v>
      </c>
      <c r="Y5" s="13">
        <f t="shared" si="18"/>
        <v>1</v>
      </c>
      <c r="Z5" s="13">
        <f t="shared" si="18"/>
        <v>1</v>
      </c>
      <c r="AA5" s="13">
        <f t="shared" si="18"/>
        <v>0.83</v>
      </c>
      <c r="AB5" s="13">
        <f t="shared" si="18"/>
        <v>0.56000000000000005</v>
      </c>
      <c r="AC5" s="13">
        <f t="shared" si="18"/>
        <v>0.89</v>
      </c>
      <c r="AD5" s="13">
        <f t="shared" si="18"/>
        <v>85.600000000000009</v>
      </c>
      <c r="AE5" s="13">
        <f t="shared" si="18"/>
        <v>1</v>
      </c>
      <c r="AF5" s="13">
        <f t="shared" si="18"/>
        <v>100</v>
      </c>
      <c r="AG5" s="13">
        <f t="shared" si="18"/>
        <v>1</v>
      </c>
      <c r="AH5" s="13">
        <f t="shared" si="18"/>
        <v>100</v>
      </c>
      <c r="AI5" s="13">
        <f t="shared" si="18"/>
        <v>0.67</v>
      </c>
      <c r="AJ5" s="13">
        <f t="shared" si="18"/>
        <v>0.33</v>
      </c>
      <c r="AK5" s="13">
        <f t="shared" si="18"/>
        <v>50</v>
      </c>
      <c r="AL5" s="13">
        <f t="shared" si="18"/>
        <v>0</v>
      </c>
      <c r="AM5" s="13">
        <f t="shared" si="18"/>
        <v>0</v>
      </c>
      <c r="AN5" s="13">
        <f t="shared" si="18"/>
        <v>72.8</v>
      </c>
      <c r="AO5" s="13">
        <f t="shared" si="18"/>
        <v>1</v>
      </c>
      <c r="AP5" s="13">
        <f t="shared" si="18"/>
        <v>0.33</v>
      </c>
      <c r="AQ5" s="13">
        <f t="shared" si="18"/>
        <v>0</v>
      </c>
      <c r="AR5" s="13">
        <f t="shared" si="18"/>
        <v>0.25</v>
      </c>
      <c r="AS5" s="13">
        <f t="shared" si="18"/>
        <v>39.5</v>
      </c>
      <c r="AT5" s="13">
        <f t="shared" si="18"/>
        <v>0.5</v>
      </c>
      <c r="AU5" s="13">
        <f t="shared" si="18"/>
        <v>1</v>
      </c>
      <c r="AV5" s="13">
        <f t="shared" si="18"/>
        <v>75</v>
      </c>
      <c r="AW5" s="13">
        <f t="shared" si="18"/>
        <v>0</v>
      </c>
      <c r="AX5" s="13">
        <f t="shared" si="18"/>
        <v>0</v>
      </c>
      <c r="AY5" s="13">
        <f t="shared" si="18"/>
        <v>0</v>
      </c>
      <c r="AZ5" s="13">
        <f t="shared" si="18"/>
        <v>0.56000000000000005</v>
      </c>
      <c r="BA5" s="13">
        <f t="shared" si="18"/>
        <v>0.25</v>
      </c>
      <c r="BB5" s="13">
        <f t="shared" si="18"/>
        <v>40.5</v>
      </c>
      <c r="BC5" s="13">
        <f t="shared" si="18"/>
        <v>0.8</v>
      </c>
      <c r="BD5" s="13">
        <f t="shared" si="18"/>
        <v>1</v>
      </c>
      <c r="BE5" s="13">
        <f t="shared" si="18"/>
        <v>90</v>
      </c>
      <c r="BF5" s="13">
        <f t="shared" si="18"/>
        <v>47.416666666666671</v>
      </c>
      <c r="BG5" s="13">
        <f t="shared" si="18"/>
        <v>0.67</v>
      </c>
      <c r="BH5" s="13">
        <f t="shared" si="18"/>
        <v>1</v>
      </c>
      <c r="BI5" s="13">
        <f t="shared" si="18"/>
        <v>0</v>
      </c>
      <c r="BJ5" s="13">
        <f t="shared" si="18"/>
        <v>0.55000000000000004</v>
      </c>
      <c r="BK5" s="13">
        <f t="shared" si="18"/>
        <v>55.499999999999993</v>
      </c>
    </row>
  </sheetData>
  <mergeCells count="47">
    <mergeCell ref="AW3:AX3"/>
    <mergeCell ref="AZ3:BA3"/>
    <mergeCell ref="BC3:BD3"/>
    <mergeCell ref="BG3:BJ3"/>
    <mergeCell ref="A5:L5"/>
    <mergeCell ref="AZ2:BB2"/>
    <mergeCell ref="BC2:BE2"/>
    <mergeCell ref="BF2:BF3"/>
    <mergeCell ref="BG2:BK2"/>
    <mergeCell ref="P3:Q3"/>
    <mergeCell ref="S3:T3"/>
    <mergeCell ref="Y3:AC3"/>
    <mergeCell ref="AI3:AJ3"/>
    <mergeCell ref="AO3:AR3"/>
    <mergeCell ref="AT3:AU3"/>
    <mergeCell ref="BG1:BK1"/>
    <mergeCell ref="P2:R2"/>
    <mergeCell ref="S2:U2"/>
    <mergeCell ref="V2:W2"/>
    <mergeCell ref="X2:X3"/>
    <mergeCell ref="Y2:AD2"/>
    <mergeCell ref="AE2:AF2"/>
    <mergeCell ref="AG2:AH2"/>
    <mergeCell ref="AI2:AK2"/>
    <mergeCell ref="AL2:AM2"/>
    <mergeCell ref="M1:M3"/>
    <mergeCell ref="N1:N3"/>
    <mergeCell ref="O1:O3"/>
    <mergeCell ref="P1:X1"/>
    <mergeCell ref="Y1:AN1"/>
    <mergeCell ref="AO1:BF1"/>
    <mergeCell ref="AN2:AN3"/>
    <mergeCell ref="AO2:AS2"/>
    <mergeCell ref="AT2:AV2"/>
    <mergeCell ref="AW2:AY2"/>
    <mergeCell ref="G1:G3"/>
    <mergeCell ref="H1:H3"/>
    <mergeCell ref="I1:I3"/>
    <mergeCell ref="J1:J3"/>
    <mergeCell ref="K1:K3"/>
    <mergeCell ref="L1:L3"/>
    <mergeCell ref="A1:A3"/>
    <mergeCell ref="B1:B3"/>
    <mergeCell ref="C1:C3"/>
    <mergeCell ref="D1:D3"/>
    <mergeCell ref="E1:E3"/>
    <mergeCell ref="F1:F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J15"/>
  <sheetViews>
    <sheetView topLeftCell="AK1" workbookViewId="0">
      <selection activeCell="BJ17" sqref="BJ17"/>
    </sheetView>
  </sheetViews>
  <sheetFormatPr defaultRowHeight="14.4" x14ac:dyDescent="0.3"/>
  <cols>
    <col min="1" max="1" width="35.5546875" bestFit="1" customWidth="1"/>
    <col min="2" max="2" width="18.6640625" customWidth="1"/>
    <col min="3" max="3" width="14.77734375" customWidth="1"/>
    <col min="4" max="4" width="35.5546875" customWidth="1"/>
    <col min="5" max="5" width="10.109375" customWidth="1"/>
    <col min="6" max="6" width="32" customWidth="1"/>
    <col min="7" max="8" width="9.88671875" customWidth="1"/>
    <col min="9" max="9" width="13" customWidth="1"/>
    <col min="10" max="10" width="32.33203125" customWidth="1"/>
    <col min="11" max="12" width="15" customWidth="1"/>
    <col min="13" max="15" width="12.33203125" customWidth="1"/>
    <col min="16" max="17" width="5" customWidth="1"/>
    <col min="18" max="18" width="13.77734375" customWidth="1"/>
    <col min="19" max="20" width="5.33203125" customWidth="1"/>
    <col min="21" max="21" width="13.77734375" customWidth="1"/>
    <col min="22" max="22" width="5" customWidth="1"/>
    <col min="23" max="24" width="13.77734375" customWidth="1"/>
    <col min="25" max="26" width="5" customWidth="1"/>
    <col min="27" max="27" width="13.77734375" customWidth="1"/>
    <col min="28" max="29" width="5" customWidth="1"/>
    <col min="30" max="30" width="13.44140625" customWidth="1"/>
    <col min="31" max="32" width="5" customWidth="1"/>
    <col min="33" max="33" width="13.44140625" customWidth="1"/>
    <col min="34" max="35" width="5" customWidth="1"/>
    <col min="36" max="36" width="13.44140625" customWidth="1"/>
    <col min="37" max="38" width="5" customWidth="1"/>
    <col min="39" max="40" width="13.44140625" customWidth="1"/>
    <col min="41" max="44" width="5" customWidth="1"/>
    <col min="45" max="45" width="12.6640625" customWidth="1"/>
    <col min="46" max="49" width="5" customWidth="1"/>
    <col min="50" max="50" width="12.6640625" customWidth="1"/>
    <col min="51" max="52" width="5" customWidth="1"/>
    <col min="53" max="53" width="12.6640625" customWidth="1"/>
    <col min="54" max="55" width="6.88671875" customWidth="1"/>
    <col min="56" max="56" width="12.6640625" customWidth="1"/>
    <col min="57" max="57" width="12.77734375" customWidth="1"/>
    <col min="58" max="61" width="5" customWidth="1"/>
    <col min="62" max="62" width="12.77734375" customWidth="1"/>
  </cols>
  <sheetData>
    <row r="1" spans="1:62" x14ac:dyDescent="0.3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4" t="s">
        <v>6</v>
      </c>
      <c r="H1" s="4" t="s">
        <v>7</v>
      </c>
      <c r="I1" s="4" t="s">
        <v>8</v>
      </c>
      <c r="J1" s="4" t="s">
        <v>281</v>
      </c>
      <c r="K1" s="4" t="s">
        <v>9</v>
      </c>
      <c r="L1" s="4" t="s">
        <v>10</v>
      </c>
      <c r="M1" s="4" t="s">
        <v>11</v>
      </c>
      <c r="N1" s="4" t="s">
        <v>282</v>
      </c>
      <c r="O1" s="4" t="s">
        <v>13</v>
      </c>
      <c r="P1" s="4" t="s">
        <v>283</v>
      </c>
      <c r="Q1" s="4"/>
      <c r="R1" s="4"/>
      <c r="S1" s="4"/>
      <c r="T1" s="4"/>
      <c r="U1" s="4"/>
      <c r="V1" s="4"/>
      <c r="W1" s="4"/>
      <c r="X1" s="4"/>
      <c r="Y1" s="4" t="s">
        <v>284</v>
      </c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 t="s">
        <v>285</v>
      </c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 t="s">
        <v>286</v>
      </c>
      <c r="BG1" s="4"/>
      <c r="BH1" s="4"/>
      <c r="BI1" s="4"/>
      <c r="BJ1" s="4"/>
    </row>
    <row r="2" spans="1:62" x14ac:dyDescent="0.3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 t="s">
        <v>287</v>
      </c>
      <c r="Q2" s="4"/>
      <c r="R2" s="4"/>
      <c r="S2" s="4" t="s">
        <v>288</v>
      </c>
      <c r="T2" s="4"/>
      <c r="U2" s="4"/>
      <c r="V2" s="4" t="s">
        <v>289</v>
      </c>
      <c r="W2" s="4"/>
      <c r="X2" s="4" t="s">
        <v>23</v>
      </c>
      <c r="Y2" s="4" t="s">
        <v>556</v>
      </c>
      <c r="Z2" s="4"/>
      <c r="AA2" s="4"/>
      <c r="AB2" s="4" t="s">
        <v>557</v>
      </c>
      <c r="AC2" s="4"/>
      <c r="AD2" s="4"/>
      <c r="AE2" s="4" t="s">
        <v>558</v>
      </c>
      <c r="AF2" s="4"/>
      <c r="AG2" s="4"/>
      <c r="AH2" s="4" t="s">
        <v>559</v>
      </c>
      <c r="AI2" s="4"/>
      <c r="AJ2" s="4"/>
      <c r="AK2" s="4" t="s">
        <v>560</v>
      </c>
      <c r="AL2" s="4"/>
      <c r="AM2" s="4"/>
      <c r="AN2" s="4" t="s">
        <v>23</v>
      </c>
      <c r="AO2" s="4" t="s">
        <v>294</v>
      </c>
      <c r="AP2" s="4"/>
      <c r="AQ2" s="4"/>
      <c r="AR2" s="4"/>
      <c r="AS2" s="4"/>
      <c r="AT2" s="4" t="s">
        <v>295</v>
      </c>
      <c r="AU2" s="4"/>
      <c r="AV2" s="4"/>
      <c r="AW2" s="4"/>
      <c r="AX2" s="4"/>
      <c r="AY2" s="4" t="s">
        <v>297</v>
      </c>
      <c r="AZ2" s="4"/>
      <c r="BA2" s="4"/>
      <c r="BB2" s="4" t="s">
        <v>298</v>
      </c>
      <c r="BC2" s="4"/>
      <c r="BD2" s="4"/>
      <c r="BE2" s="4" t="s">
        <v>23</v>
      </c>
      <c r="BF2" s="4" t="s">
        <v>116</v>
      </c>
      <c r="BG2" s="4"/>
      <c r="BH2" s="4"/>
      <c r="BI2" s="4"/>
      <c r="BJ2" s="4"/>
    </row>
    <row r="3" spans="1:62" ht="55.2" x14ac:dyDescent="0.3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 t="s">
        <v>22</v>
      </c>
      <c r="Q3" s="4"/>
      <c r="R3" s="5" t="s">
        <v>23</v>
      </c>
      <c r="S3" s="4" t="s">
        <v>22</v>
      </c>
      <c r="T3" s="4"/>
      <c r="U3" s="5" t="s">
        <v>23</v>
      </c>
      <c r="V3" s="5" t="s">
        <v>22</v>
      </c>
      <c r="W3" s="5" t="s">
        <v>23</v>
      </c>
      <c r="X3" s="4"/>
      <c r="Y3" s="4" t="s">
        <v>22</v>
      </c>
      <c r="Z3" s="4"/>
      <c r="AA3" s="5" t="s">
        <v>23</v>
      </c>
      <c r="AB3" s="4" t="s">
        <v>22</v>
      </c>
      <c r="AC3" s="4"/>
      <c r="AD3" s="5" t="s">
        <v>23</v>
      </c>
      <c r="AE3" s="4" t="s">
        <v>22</v>
      </c>
      <c r="AF3" s="4"/>
      <c r="AG3" s="5" t="s">
        <v>23</v>
      </c>
      <c r="AH3" s="4" t="s">
        <v>22</v>
      </c>
      <c r="AI3" s="4"/>
      <c r="AJ3" s="5" t="s">
        <v>23</v>
      </c>
      <c r="AK3" s="4" t="s">
        <v>22</v>
      </c>
      <c r="AL3" s="4"/>
      <c r="AM3" s="5" t="s">
        <v>23</v>
      </c>
      <c r="AN3" s="4"/>
      <c r="AO3" s="4" t="s">
        <v>22</v>
      </c>
      <c r="AP3" s="4"/>
      <c r="AQ3" s="4"/>
      <c r="AR3" s="4"/>
      <c r="AS3" s="5" t="s">
        <v>23</v>
      </c>
      <c r="AT3" s="4" t="s">
        <v>22</v>
      </c>
      <c r="AU3" s="4"/>
      <c r="AV3" s="4"/>
      <c r="AW3" s="4"/>
      <c r="AX3" s="5" t="s">
        <v>23</v>
      </c>
      <c r="AY3" s="4" t="s">
        <v>22</v>
      </c>
      <c r="AZ3" s="4"/>
      <c r="BA3" s="5" t="s">
        <v>23</v>
      </c>
      <c r="BB3" s="4" t="s">
        <v>22</v>
      </c>
      <c r="BC3" s="4"/>
      <c r="BD3" s="5" t="s">
        <v>23</v>
      </c>
      <c r="BE3" s="4"/>
      <c r="BF3" s="4" t="s">
        <v>22</v>
      </c>
      <c r="BG3" s="4"/>
      <c r="BH3" s="4"/>
      <c r="BI3" s="4"/>
      <c r="BJ3" s="5" t="s">
        <v>23</v>
      </c>
    </row>
    <row r="4" spans="1:62" x14ac:dyDescent="0.3">
      <c r="A4" s="8" t="s">
        <v>561</v>
      </c>
      <c r="B4" s="8" t="s">
        <v>25</v>
      </c>
      <c r="C4" s="8" t="s">
        <v>26</v>
      </c>
      <c r="D4" s="8" t="s">
        <v>83</v>
      </c>
      <c r="E4" s="8" t="s">
        <v>300</v>
      </c>
      <c r="F4" s="8" t="s">
        <v>77</v>
      </c>
      <c r="G4" s="8" t="s">
        <v>527</v>
      </c>
      <c r="H4" s="8" t="s">
        <v>527</v>
      </c>
      <c r="I4" s="8" t="s">
        <v>32</v>
      </c>
      <c r="J4" s="8" t="s">
        <v>562</v>
      </c>
      <c r="K4" s="9">
        <v>45177.884050925924</v>
      </c>
      <c r="L4" s="9">
        <v>45180.001655092594</v>
      </c>
      <c r="M4" s="8" t="s">
        <v>563</v>
      </c>
      <c r="N4" s="10">
        <v>26.31</v>
      </c>
      <c r="O4" s="11">
        <f t="shared" ref="O4:O14" si="0">N4/31*100</f>
        <v>84.870967741935473</v>
      </c>
      <c r="P4" s="10">
        <v>0.67</v>
      </c>
      <c r="Q4" s="10">
        <v>1</v>
      </c>
      <c r="R4" s="11">
        <f t="shared" ref="R4:R14" si="1">AVERAGE(P4:Q4)*100</f>
        <v>83.5</v>
      </c>
      <c r="S4" s="10">
        <v>0.5</v>
      </c>
      <c r="T4" s="10">
        <v>1</v>
      </c>
      <c r="U4" s="11">
        <f t="shared" ref="U4:U14" si="2">AVERAGE(S4:T4)*100</f>
        <v>75</v>
      </c>
      <c r="V4" s="10">
        <v>1</v>
      </c>
      <c r="W4" s="11">
        <f t="shared" ref="W4:W14" si="3">V4*100</f>
        <v>100</v>
      </c>
      <c r="X4" s="11">
        <f t="shared" ref="X4:X14" si="4">AVERAGE(P4:Q4,S4:T4,V4)*100</f>
        <v>83.399999999999991</v>
      </c>
      <c r="Y4" s="10">
        <v>1</v>
      </c>
      <c r="Z4" s="10">
        <v>1</v>
      </c>
      <c r="AA4" s="11">
        <f t="shared" ref="AA4:AA14" si="5">AVERAGE(Y4:Z4)*100</f>
        <v>100</v>
      </c>
      <c r="AB4" s="10">
        <v>1</v>
      </c>
      <c r="AC4" s="10">
        <v>1</v>
      </c>
      <c r="AD4" s="11">
        <f t="shared" ref="AD4:AD14" si="6">AVERAGE(AB4:AC4)*100</f>
        <v>100</v>
      </c>
      <c r="AE4" s="10">
        <v>1</v>
      </c>
      <c r="AF4" s="10">
        <v>1</v>
      </c>
      <c r="AG4" s="11">
        <f t="shared" ref="AG4:AG14" si="7">AVERAGE(AE4:AF4)*100</f>
        <v>100</v>
      </c>
      <c r="AH4" s="10">
        <v>1</v>
      </c>
      <c r="AI4" s="10">
        <v>0.92</v>
      </c>
      <c r="AJ4" s="11">
        <f t="shared" ref="AJ4:AJ14" si="8">AVERAGE(AH4:AI4)*100</f>
        <v>96</v>
      </c>
      <c r="AK4" s="10">
        <v>1</v>
      </c>
      <c r="AL4" s="10">
        <v>1</v>
      </c>
      <c r="AM4" s="11">
        <f t="shared" ref="AM4:AM14" si="9">AVERAGE(AK4:AL4)*100</f>
        <v>100</v>
      </c>
      <c r="AN4" s="11">
        <f t="shared" ref="AN4:AN14" si="10">AVERAGE(Y4:Z4,AB4:AC4,AE4:AF4,AH4:AI4,AK4:AL4)*100</f>
        <v>99.2</v>
      </c>
      <c r="AO4" s="10">
        <v>0.67</v>
      </c>
      <c r="AP4" s="10">
        <v>1</v>
      </c>
      <c r="AQ4" s="10">
        <v>1</v>
      </c>
      <c r="AR4" s="10">
        <v>0.75</v>
      </c>
      <c r="AS4" s="11">
        <f t="shared" ref="AS4:AS14" si="11">AVERAGE(AO4:AR4)*100</f>
        <v>85.5</v>
      </c>
      <c r="AT4" s="10">
        <v>1</v>
      </c>
      <c r="AU4" s="10">
        <v>0.25</v>
      </c>
      <c r="AV4" s="10">
        <v>1</v>
      </c>
      <c r="AW4" s="10">
        <v>1</v>
      </c>
      <c r="AX4" s="11">
        <f t="shared" ref="AX4:AX14" si="12">AVERAGE(AT4:AW4)*100</f>
        <v>81.25</v>
      </c>
      <c r="AY4" s="10">
        <v>0.72</v>
      </c>
      <c r="AZ4" s="10">
        <v>0.72</v>
      </c>
      <c r="BA4" s="11">
        <f t="shared" ref="BA4:BA14" si="13">AVERAGE(AY4:AZ4)*100</f>
        <v>72</v>
      </c>
      <c r="BB4" s="10">
        <v>1</v>
      </c>
      <c r="BC4" s="10">
        <v>0.67</v>
      </c>
      <c r="BD4" s="11">
        <f t="shared" ref="BD4:BD14" si="14">AVERAGE(BB4:BC4)*100</f>
        <v>83.5</v>
      </c>
      <c r="BE4" s="11">
        <f t="shared" ref="BE4:BE14" si="15">AVERAGE(AO4:AR4,AT4:AW4,AY4:AZ4,BB4:BC4)*100</f>
        <v>81.5</v>
      </c>
      <c r="BF4" s="10">
        <v>0.33</v>
      </c>
      <c r="BG4" s="10">
        <v>1</v>
      </c>
      <c r="BH4" s="10">
        <v>0.56999999999999995</v>
      </c>
      <c r="BI4" s="10">
        <v>0.55000000000000004</v>
      </c>
      <c r="BJ4" s="11">
        <f t="shared" ref="BJ4:BJ14" si="16">AVERAGE(BF4:BI4)*100</f>
        <v>61.250000000000007</v>
      </c>
    </row>
    <row r="5" spans="1:62" x14ac:dyDescent="0.3">
      <c r="A5" s="8" t="s">
        <v>564</v>
      </c>
      <c r="B5" s="8" t="s">
        <v>25</v>
      </c>
      <c r="C5" s="8" t="s">
        <v>26</v>
      </c>
      <c r="D5" s="8" t="s">
        <v>49</v>
      </c>
      <c r="E5" s="8" t="s">
        <v>300</v>
      </c>
      <c r="F5" s="8" t="s">
        <v>44</v>
      </c>
      <c r="G5" s="8" t="s">
        <v>102</v>
      </c>
      <c r="H5" s="8" t="s">
        <v>102</v>
      </c>
      <c r="I5" s="8" t="s">
        <v>32</v>
      </c>
      <c r="J5" s="8" t="s">
        <v>562</v>
      </c>
      <c r="K5" s="9">
        <v>45178.857430555552</v>
      </c>
      <c r="L5" s="9">
        <v>45178.941817129627</v>
      </c>
      <c r="M5" s="8" t="s">
        <v>565</v>
      </c>
      <c r="N5" s="10">
        <v>15.75</v>
      </c>
      <c r="O5" s="11">
        <f t="shared" si="0"/>
        <v>50.806451612903224</v>
      </c>
      <c r="P5" s="10">
        <v>0.45</v>
      </c>
      <c r="Q5" s="10">
        <v>0.5</v>
      </c>
      <c r="R5" s="11">
        <f t="shared" si="1"/>
        <v>47.5</v>
      </c>
      <c r="S5" s="10">
        <v>0.5</v>
      </c>
      <c r="T5" s="10">
        <v>1</v>
      </c>
      <c r="U5" s="11">
        <f t="shared" si="2"/>
        <v>75</v>
      </c>
      <c r="V5" s="10">
        <v>0</v>
      </c>
      <c r="W5" s="11">
        <f t="shared" si="3"/>
        <v>0</v>
      </c>
      <c r="X5" s="11">
        <f t="shared" si="4"/>
        <v>49.000000000000007</v>
      </c>
      <c r="Y5" s="10">
        <v>0</v>
      </c>
      <c r="Z5" s="10">
        <v>0</v>
      </c>
      <c r="AA5" s="11">
        <f t="shared" si="5"/>
        <v>0</v>
      </c>
      <c r="AB5" s="10">
        <v>1</v>
      </c>
      <c r="AC5" s="10">
        <v>1</v>
      </c>
      <c r="AD5" s="11">
        <f t="shared" si="6"/>
        <v>100</v>
      </c>
      <c r="AE5" s="10">
        <v>0.25</v>
      </c>
      <c r="AF5" s="10">
        <v>0</v>
      </c>
      <c r="AG5" s="11">
        <f t="shared" si="7"/>
        <v>12.5</v>
      </c>
      <c r="AH5" s="10">
        <v>0.92</v>
      </c>
      <c r="AI5" s="10">
        <v>0</v>
      </c>
      <c r="AJ5" s="11">
        <f t="shared" si="8"/>
        <v>46</v>
      </c>
      <c r="AK5" s="10">
        <v>1</v>
      </c>
      <c r="AL5" s="10">
        <v>1</v>
      </c>
      <c r="AM5" s="11">
        <f t="shared" si="9"/>
        <v>100</v>
      </c>
      <c r="AN5" s="11">
        <f t="shared" si="10"/>
        <v>51.7</v>
      </c>
      <c r="AO5" s="10">
        <v>0</v>
      </c>
      <c r="AP5" s="10">
        <v>1</v>
      </c>
      <c r="AQ5" s="10">
        <v>0.6</v>
      </c>
      <c r="AR5" s="10">
        <v>0.17</v>
      </c>
      <c r="AS5" s="11">
        <f t="shared" si="11"/>
        <v>44.25</v>
      </c>
      <c r="AT5" s="10">
        <v>1</v>
      </c>
      <c r="AU5" s="10">
        <v>0.4</v>
      </c>
      <c r="AV5" s="10">
        <v>0</v>
      </c>
      <c r="AW5" s="10">
        <v>0</v>
      </c>
      <c r="AX5" s="11">
        <f t="shared" si="12"/>
        <v>35</v>
      </c>
      <c r="AY5" s="10">
        <v>0.78</v>
      </c>
      <c r="AZ5" s="10">
        <v>0.61</v>
      </c>
      <c r="BA5" s="11">
        <f t="shared" si="13"/>
        <v>69.5</v>
      </c>
      <c r="BB5" s="10">
        <v>0.67</v>
      </c>
      <c r="BC5" s="10">
        <v>0.6</v>
      </c>
      <c r="BD5" s="11">
        <f t="shared" si="14"/>
        <v>63.5</v>
      </c>
      <c r="BE5" s="11">
        <f t="shared" si="15"/>
        <v>48.583333333333336</v>
      </c>
      <c r="BF5" s="10">
        <v>0.33</v>
      </c>
      <c r="BG5" s="10">
        <v>0.75</v>
      </c>
      <c r="BH5" s="10">
        <v>0.73</v>
      </c>
      <c r="BI5" s="10">
        <v>0.5</v>
      </c>
      <c r="BJ5" s="11">
        <f t="shared" si="16"/>
        <v>57.75</v>
      </c>
    </row>
    <row r="6" spans="1:62" x14ac:dyDescent="0.3">
      <c r="A6" s="105" t="s">
        <v>566</v>
      </c>
      <c r="B6" s="105" t="s">
        <v>25</v>
      </c>
      <c r="C6" s="8" t="s">
        <v>26</v>
      </c>
      <c r="D6" s="105" t="s">
        <v>567</v>
      </c>
      <c r="E6" s="8" t="s">
        <v>300</v>
      </c>
      <c r="F6" s="105" t="s">
        <v>44</v>
      </c>
      <c r="G6" s="105" t="s">
        <v>568</v>
      </c>
      <c r="H6" s="105" t="s">
        <v>569</v>
      </c>
      <c r="I6" s="8"/>
      <c r="J6" s="8" t="s">
        <v>562</v>
      </c>
      <c r="K6" s="8" t="s">
        <v>570</v>
      </c>
      <c r="L6" s="8" t="s">
        <v>571</v>
      </c>
      <c r="M6" s="8" t="s">
        <v>572</v>
      </c>
      <c r="N6" s="10">
        <v>27.47</v>
      </c>
      <c r="O6" s="11">
        <f t="shared" si="0"/>
        <v>88.612903225806448</v>
      </c>
      <c r="P6" s="10">
        <v>0.67</v>
      </c>
      <c r="Q6" s="10">
        <v>1</v>
      </c>
      <c r="R6" s="11">
        <f t="shared" si="1"/>
        <v>83.5</v>
      </c>
      <c r="S6" s="10">
        <v>0.5</v>
      </c>
      <c r="T6" s="10">
        <v>1</v>
      </c>
      <c r="U6" s="11">
        <f t="shared" si="2"/>
        <v>75</v>
      </c>
      <c r="V6" s="10">
        <v>1</v>
      </c>
      <c r="W6" s="11">
        <f t="shared" si="3"/>
        <v>100</v>
      </c>
      <c r="X6" s="11">
        <f t="shared" si="4"/>
        <v>83.399999999999991</v>
      </c>
      <c r="Y6" s="10">
        <v>1</v>
      </c>
      <c r="Z6" s="10">
        <v>1</v>
      </c>
      <c r="AA6" s="11">
        <f t="shared" si="5"/>
        <v>100</v>
      </c>
      <c r="AB6" s="10">
        <v>1</v>
      </c>
      <c r="AC6" s="10">
        <v>1</v>
      </c>
      <c r="AD6" s="11">
        <f t="shared" si="6"/>
        <v>100</v>
      </c>
      <c r="AE6" s="10">
        <v>1</v>
      </c>
      <c r="AF6" s="10">
        <v>1</v>
      </c>
      <c r="AG6" s="11">
        <f t="shared" si="7"/>
        <v>100</v>
      </c>
      <c r="AH6" s="10">
        <v>0.92</v>
      </c>
      <c r="AI6" s="10">
        <v>1</v>
      </c>
      <c r="AJ6" s="11">
        <f t="shared" si="8"/>
        <v>96</v>
      </c>
      <c r="AK6" s="10">
        <v>1</v>
      </c>
      <c r="AL6" s="10">
        <v>1</v>
      </c>
      <c r="AM6" s="11">
        <f t="shared" si="9"/>
        <v>100</v>
      </c>
      <c r="AN6" s="11">
        <f t="shared" si="10"/>
        <v>99.2</v>
      </c>
      <c r="AO6" s="10">
        <v>1</v>
      </c>
      <c r="AP6" s="10">
        <v>0.67</v>
      </c>
      <c r="AQ6" s="10">
        <v>1</v>
      </c>
      <c r="AR6" s="10">
        <v>0.75</v>
      </c>
      <c r="AS6" s="11">
        <f t="shared" si="11"/>
        <v>85.5</v>
      </c>
      <c r="AT6" s="10">
        <v>1</v>
      </c>
      <c r="AU6" s="10">
        <v>1</v>
      </c>
      <c r="AV6" s="10">
        <v>0.5</v>
      </c>
      <c r="AW6" s="10">
        <v>1</v>
      </c>
      <c r="AX6" s="11">
        <f t="shared" si="12"/>
        <v>87.5</v>
      </c>
      <c r="AY6" s="10">
        <v>0.67</v>
      </c>
      <c r="AZ6" s="10">
        <v>0.94</v>
      </c>
      <c r="BA6" s="11">
        <f t="shared" si="13"/>
        <v>80.5</v>
      </c>
      <c r="BB6" s="10">
        <v>1</v>
      </c>
      <c r="BC6" s="10">
        <v>0.8</v>
      </c>
      <c r="BD6" s="11">
        <f t="shared" si="14"/>
        <v>90</v>
      </c>
      <c r="BE6" s="11">
        <f t="shared" si="15"/>
        <v>86.083333333333329</v>
      </c>
      <c r="BF6" s="10">
        <v>1</v>
      </c>
      <c r="BG6" s="10">
        <v>0.73</v>
      </c>
      <c r="BH6" s="10">
        <v>0.83</v>
      </c>
      <c r="BI6" s="10">
        <v>0.5</v>
      </c>
      <c r="BJ6" s="11">
        <f t="shared" si="16"/>
        <v>76.5</v>
      </c>
    </row>
    <row r="7" spans="1:62" x14ac:dyDescent="0.3">
      <c r="A7" s="8" t="s">
        <v>573</v>
      </c>
      <c r="B7" s="8" t="s">
        <v>25</v>
      </c>
      <c r="C7" s="8" t="s">
        <v>26</v>
      </c>
      <c r="D7" s="8" t="s">
        <v>38</v>
      </c>
      <c r="E7" s="8" t="s">
        <v>300</v>
      </c>
      <c r="F7" s="8" t="s">
        <v>44</v>
      </c>
      <c r="G7" s="8" t="s">
        <v>102</v>
      </c>
      <c r="H7" s="8" t="s">
        <v>102</v>
      </c>
      <c r="I7" s="8" t="s">
        <v>32</v>
      </c>
      <c r="J7" s="8" t="s">
        <v>562</v>
      </c>
      <c r="K7" s="9">
        <v>45184.625115740739</v>
      </c>
      <c r="L7" s="9">
        <v>45184.677858796298</v>
      </c>
      <c r="M7" s="8" t="s">
        <v>574</v>
      </c>
      <c r="N7" s="10">
        <v>21.56</v>
      </c>
      <c r="O7" s="11">
        <f t="shared" si="0"/>
        <v>69.548387096774192</v>
      </c>
      <c r="P7" s="10">
        <v>1</v>
      </c>
      <c r="Q7" s="10">
        <v>0.5</v>
      </c>
      <c r="R7" s="11">
        <f t="shared" si="1"/>
        <v>75</v>
      </c>
      <c r="S7" s="10">
        <v>0</v>
      </c>
      <c r="T7" s="10">
        <v>0.5</v>
      </c>
      <c r="U7" s="11">
        <f t="shared" si="2"/>
        <v>25</v>
      </c>
      <c r="V7" s="10">
        <v>1</v>
      </c>
      <c r="W7" s="11">
        <f t="shared" si="3"/>
        <v>100</v>
      </c>
      <c r="X7" s="11">
        <f t="shared" si="4"/>
        <v>60</v>
      </c>
      <c r="Y7" s="10">
        <v>1</v>
      </c>
      <c r="Z7" s="10">
        <v>1</v>
      </c>
      <c r="AA7" s="11">
        <f t="shared" si="5"/>
        <v>100</v>
      </c>
      <c r="AB7" s="10">
        <v>1</v>
      </c>
      <c r="AC7" s="10">
        <v>0.83</v>
      </c>
      <c r="AD7" s="11">
        <f t="shared" si="6"/>
        <v>91.5</v>
      </c>
      <c r="AE7" s="10">
        <v>0</v>
      </c>
      <c r="AF7" s="10">
        <v>1</v>
      </c>
      <c r="AG7" s="11">
        <f t="shared" si="7"/>
        <v>50</v>
      </c>
      <c r="AH7" s="10">
        <v>1</v>
      </c>
      <c r="AI7" s="10">
        <v>0.57999999999999996</v>
      </c>
      <c r="AJ7" s="11">
        <f t="shared" si="8"/>
        <v>79</v>
      </c>
      <c r="AK7" s="10">
        <v>0</v>
      </c>
      <c r="AL7" s="10">
        <v>1</v>
      </c>
      <c r="AM7" s="11">
        <f t="shared" si="9"/>
        <v>50</v>
      </c>
      <c r="AN7" s="11">
        <f t="shared" si="10"/>
        <v>74.099999999999994</v>
      </c>
      <c r="AO7" s="10">
        <v>1</v>
      </c>
      <c r="AP7" s="10">
        <v>0.5</v>
      </c>
      <c r="AQ7" s="10">
        <v>0.8</v>
      </c>
      <c r="AR7" s="10">
        <v>0.75</v>
      </c>
      <c r="AS7" s="11">
        <f t="shared" si="11"/>
        <v>76.25</v>
      </c>
      <c r="AT7" s="10">
        <v>0.6</v>
      </c>
      <c r="AU7" s="10">
        <v>0.5</v>
      </c>
      <c r="AV7" s="10">
        <v>1</v>
      </c>
      <c r="AW7" s="10">
        <v>1</v>
      </c>
      <c r="AX7" s="11">
        <f t="shared" si="12"/>
        <v>77.5</v>
      </c>
      <c r="AY7" s="10">
        <v>0.72</v>
      </c>
      <c r="AZ7" s="10">
        <v>0.56000000000000005</v>
      </c>
      <c r="BA7" s="11">
        <f t="shared" si="13"/>
        <v>64</v>
      </c>
      <c r="BB7" s="10">
        <v>0.8</v>
      </c>
      <c r="BC7" s="10">
        <v>0.67</v>
      </c>
      <c r="BD7" s="11">
        <f t="shared" si="14"/>
        <v>73.500000000000014</v>
      </c>
      <c r="BE7" s="11">
        <f t="shared" si="15"/>
        <v>74.166666666666671</v>
      </c>
      <c r="BF7" s="10">
        <v>0.25</v>
      </c>
      <c r="BG7" s="10">
        <v>0.83</v>
      </c>
      <c r="BH7" s="10">
        <v>0.33</v>
      </c>
      <c r="BI7" s="10">
        <v>0.83</v>
      </c>
      <c r="BJ7" s="11">
        <f t="shared" si="16"/>
        <v>56.000000000000007</v>
      </c>
    </row>
    <row r="8" spans="1:62" x14ac:dyDescent="0.3">
      <c r="A8" s="8" t="s">
        <v>575</v>
      </c>
      <c r="B8" s="8" t="s">
        <v>25</v>
      </c>
      <c r="C8" s="8" t="s">
        <v>26</v>
      </c>
      <c r="D8" s="8" t="s">
        <v>49</v>
      </c>
      <c r="E8" s="8" t="s">
        <v>300</v>
      </c>
      <c r="F8" s="8" t="s">
        <v>44</v>
      </c>
      <c r="G8" s="8" t="s">
        <v>339</v>
      </c>
      <c r="H8" s="8" t="s">
        <v>339</v>
      </c>
      <c r="I8" s="8" t="s">
        <v>32</v>
      </c>
      <c r="J8" s="8" t="s">
        <v>562</v>
      </c>
      <c r="K8" s="9">
        <v>45182.840821759259</v>
      </c>
      <c r="L8" s="9">
        <v>45182.926701388889</v>
      </c>
      <c r="M8" s="8" t="s">
        <v>576</v>
      </c>
      <c r="N8" s="10">
        <v>21.29</v>
      </c>
      <c r="O8" s="11">
        <f t="shared" si="0"/>
        <v>68.677419354838705</v>
      </c>
      <c r="P8" s="10">
        <v>0</v>
      </c>
      <c r="Q8" s="10">
        <v>0.33</v>
      </c>
      <c r="R8" s="11">
        <f t="shared" si="1"/>
        <v>16.5</v>
      </c>
      <c r="S8" s="10">
        <v>0</v>
      </c>
      <c r="T8" s="10">
        <v>1</v>
      </c>
      <c r="U8" s="11">
        <f t="shared" si="2"/>
        <v>50</v>
      </c>
      <c r="V8" s="10">
        <v>0</v>
      </c>
      <c r="W8" s="11">
        <f t="shared" si="3"/>
        <v>0</v>
      </c>
      <c r="X8" s="11">
        <f t="shared" si="4"/>
        <v>26.6</v>
      </c>
      <c r="Y8" s="10">
        <v>1</v>
      </c>
      <c r="Z8" s="10">
        <v>1</v>
      </c>
      <c r="AA8" s="11">
        <f t="shared" si="5"/>
        <v>100</v>
      </c>
      <c r="AB8" s="10">
        <v>1</v>
      </c>
      <c r="AC8" s="10">
        <v>1</v>
      </c>
      <c r="AD8" s="11">
        <f t="shared" si="6"/>
        <v>100</v>
      </c>
      <c r="AE8" s="10">
        <v>1</v>
      </c>
      <c r="AF8" s="10">
        <v>1</v>
      </c>
      <c r="AG8" s="11">
        <f t="shared" si="7"/>
        <v>100</v>
      </c>
      <c r="AH8" s="10">
        <v>0.5</v>
      </c>
      <c r="AI8" s="10">
        <v>0</v>
      </c>
      <c r="AJ8" s="11">
        <f t="shared" si="8"/>
        <v>25</v>
      </c>
      <c r="AK8" s="10">
        <v>1</v>
      </c>
      <c r="AL8" s="10">
        <v>1</v>
      </c>
      <c r="AM8" s="11">
        <f t="shared" si="9"/>
        <v>100</v>
      </c>
      <c r="AN8" s="11">
        <f t="shared" si="10"/>
        <v>85</v>
      </c>
      <c r="AO8" s="10">
        <v>0.6</v>
      </c>
      <c r="AP8" s="10">
        <v>0.17</v>
      </c>
      <c r="AQ8" s="10">
        <v>0</v>
      </c>
      <c r="AR8" s="10">
        <v>1</v>
      </c>
      <c r="AS8" s="11">
        <f t="shared" si="11"/>
        <v>44.25</v>
      </c>
      <c r="AT8" s="10">
        <v>0.5</v>
      </c>
      <c r="AU8" s="10">
        <v>1</v>
      </c>
      <c r="AV8" s="10">
        <v>1</v>
      </c>
      <c r="AW8" s="10">
        <v>0.5</v>
      </c>
      <c r="AX8" s="11">
        <f t="shared" si="12"/>
        <v>75</v>
      </c>
      <c r="AY8" s="10">
        <v>0.72</v>
      </c>
      <c r="AZ8" s="10">
        <v>0.67</v>
      </c>
      <c r="BA8" s="11">
        <f t="shared" si="13"/>
        <v>69.5</v>
      </c>
      <c r="BB8" s="10">
        <v>0.8</v>
      </c>
      <c r="BC8" s="10">
        <v>1</v>
      </c>
      <c r="BD8" s="11">
        <f t="shared" si="14"/>
        <v>90</v>
      </c>
      <c r="BE8" s="11">
        <f t="shared" si="15"/>
        <v>66.333333333333329</v>
      </c>
      <c r="BF8" s="10">
        <v>1</v>
      </c>
      <c r="BG8" s="10">
        <v>0.5</v>
      </c>
      <c r="BH8" s="10">
        <v>1</v>
      </c>
      <c r="BI8" s="10">
        <v>1</v>
      </c>
      <c r="BJ8" s="11">
        <f t="shared" si="16"/>
        <v>87.5</v>
      </c>
    </row>
    <row r="9" spans="1:62" x14ac:dyDescent="0.3">
      <c r="A9" s="8" t="s">
        <v>577</v>
      </c>
      <c r="B9" s="8" t="s">
        <v>25</v>
      </c>
      <c r="C9" s="8" t="s">
        <v>26</v>
      </c>
      <c r="D9" s="8" t="s">
        <v>578</v>
      </c>
      <c r="E9" s="8" t="s">
        <v>300</v>
      </c>
      <c r="F9" s="8" t="s">
        <v>44</v>
      </c>
      <c r="G9" s="8" t="s">
        <v>89</v>
      </c>
      <c r="H9" s="8" t="s">
        <v>89</v>
      </c>
      <c r="I9" s="8" t="s">
        <v>32</v>
      </c>
      <c r="J9" s="8" t="s">
        <v>562</v>
      </c>
      <c r="K9" s="9">
        <v>45183.472939814812</v>
      </c>
      <c r="L9" s="9">
        <v>45183.495104166665</v>
      </c>
      <c r="M9" s="8" t="s">
        <v>579</v>
      </c>
      <c r="N9" s="10">
        <v>13.2</v>
      </c>
      <c r="O9" s="11">
        <f t="shared" si="0"/>
        <v>42.58064516129032</v>
      </c>
      <c r="P9" s="10">
        <v>0</v>
      </c>
      <c r="Q9" s="10">
        <v>0.18</v>
      </c>
      <c r="R9" s="11">
        <f t="shared" si="1"/>
        <v>9</v>
      </c>
      <c r="S9" s="10">
        <v>0.5</v>
      </c>
      <c r="T9" s="10">
        <v>1</v>
      </c>
      <c r="U9" s="11">
        <f t="shared" si="2"/>
        <v>75</v>
      </c>
      <c r="V9" s="10">
        <v>1</v>
      </c>
      <c r="W9" s="11">
        <f t="shared" si="3"/>
        <v>100</v>
      </c>
      <c r="X9" s="11">
        <f t="shared" si="4"/>
        <v>53.599999999999994</v>
      </c>
      <c r="Y9" s="10">
        <v>1</v>
      </c>
      <c r="Z9" s="10">
        <v>1</v>
      </c>
      <c r="AA9" s="11">
        <f t="shared" si="5"/>
        <v>100</v>
      </c>
      <c r="AB9" s="10">
        <v>0</v>
      </c>
      <c r="AC9" s="10">
        <v>0</v>
      </c>
      <c r="AD9" s="11">
        <f t="shared" si="6"/>
        <v>0</v>
      </c>
      <c r="AE9" s="10">
        <v>0.5</v>
      </c>
      <c r="AF9" s="10">
        <v>0</v>
      </c>
      <c r="AG9" s="11">
        <f t="shared" si="7"/>
        <v>25</v>
      </c>
      <c r="AH9" s="10">
        <v>0.08</v>
      </c>
      <c r="AI9" s="10">
        <v>0</v>
      </c>
      <c r="AJ9" s="11">
        <f t="shared" si="8"/>
        <v>4</v>
      </c>
      <c r="AK9" s="10">
        <v>0</v>
      </c>
      <c r="AL9" s="10">
        <v>1</v>
      </c>
      <c r="AM9" s="11">
        <f t="shared" si="9"/>
        <v>50</v>
      </c>
      <c r="AN9" s="11">
        <f t="shared" si="10"/>
        <v>35.799999999999997</v>
      </c>
      <c r="AO9" s="10">
        <v>0</v>
      </c>
      <c r="AP9" s="10">
        <v>0.25</v>
      </c>
      <c r="AQ9" s="10">
        <v>1</v>
      </c>
      <c r="AR9" s="10">
        <v>0.4</v>
      </c>
      <c r="AS9" s="11">
        <f t="shared" si="11"/>
        <v>41.25</v>
      </c>
      <c r="AT9" s="10">
        <v>0.4</v>
      </c>
      <c r="AU9" s="10">
        <v>1</v>
      </c>
      <c r="AV9" s="10">
        <v>0.25</v>
      </c>
      <c r="AW9" s="10">
        <v>0.5</v>
      </c>
      <c r="AX9" s="11">
        <f t="shared" si="12"/>
        <v>53.75</v>
      </c>
      <c r="AY9" s="10">
        <v>0.5</v>
      </c>
      <c r="AZ9" s="10">
        <v>0.67</v>
      </c>
      <c r="BA9" s="11">
        <f t="shared" si="13"/>
        <v>58.5</v>
      </c>
      <c r="BB9" s="10">
        <v>0.33</v>
      </c>
      <c r="BC9" s="10">
        <v>0.8</v>
      </c>
      <c r="BD9" s="11">
        <f t="shared" si="14"/>
        <v>56.500000000000007</v>
      </c>
      <c r="BE9" s="11">
        <f t="shared" si="15"/>
        <v>50.833333333333329</v>
      </c>
      <c r="BF9" s="10">
        <v>0</v>
      </c>
      <c r="BG9" s="10">
        <v>0</v>
      </c>
      <c r="BH9" s="10">
        <v>0.5</v>
      </c>
      <c r="BI9" s="10">
        <v>0.33</v>
      </c>
      <c r="BJ9" s="11">
        <f t="shared" si="16"/>
        <v>20.75</v>
      </c>
    </row>
    <row r="10" spans="1:62" x14ac:dyDescent="0.3">
      <c r="A10" s="8" t="s">
        <v>580</v>
      </c>
      <c r="B10" s="8" t="s">
        <v>25</v>
      </c>
      <c r="C10" s="8" t="s">
        <v>26</v>
      </c>
      <c r="D10" s="8" t="s">
        <v>27</v>
      </c>
      <c r="E10" s="8" t="s">
        <v>300</v>
      </c>
      <c r="F10" s="8" t="s">
        <v>44</v>
      </c>
      <c r="G10" s="8" t="s">
        <v>527</v>
      </c>
      <c r="H10" s="8" t="s">
        <v>527</v>
      </c>
      <c r="I10" s="8" t="s">
        <v>32</v>
      </c>
      <c r="J10" s="8" t="s">
        <v>562</v>
      </c>
      <c r="K10" s="9">
        <v>45180.529004629629</v>
      </c>
      <c r="L10" s="9">
        <v>45180.639467592591</v>
      </c>
      <c r="M10" s="8" t="s">
        <v>581</v>
      </c>
      <c r="N10" s="10">
        <v>20.34</v>
      </c>
      <c r="O10" s="11">
        <f t="shared" si="0"/>
        <v>65.612903225806448</v>
      </c>
      <c r="P10" s="10">
        <v>1</v>
      </c>
      <c r="Q10" s="10">
        <v>0</v>
      </c>
      <c r="R10" s="11">
        <f t="shared" si="1"/>
        <v>50</v>
      </c>
      <c r="S10" s="10">
        <v>1</v>
      </c>
      <c r="T10" s="10">
        <v>0</v>
      </c>
      <c r="U10" s="11">
        <f t="shared" si="2"/>
        <v>50</v>
      </c>
      <c r="V10" s="10">
        <v>0</v>
      </c>
      <c r="W10" s="11">
        <f t="shared" si="3"/>
        <v>0</v>
      </c>
      <c r="X10" s="11">
        <f t="shared" si="4"/>
        <v>40</v>
      </c>
      <c r="Y10" s="10">
        <v>1</v>
      </c>
      <c r="Z10" s="10">
        <v>1</v>
      </c>
      <c r="AA10" s="11">
        <f t="shared" si="5"/>
        <v>100</v>
      </c>
      <c r="AB10" s="10">
        <v>1</v>
      </c>
      <c r="AC10" s="10">
        <v>1</v>
      </c>
      <c r="AD10" s="11">
        <f t="shared" si="6"/>
        <v>100</v>
      </c>
      <c r="AE10" s="10">
        <v>1</v>
      </c>
      <c r="AF10" s="10">
        <v>1</v>
      </c>
      <c r="AG10" s="11">
        <f t="shared" si="7"/>
        <v>100</v>
      </c>
      <c r="AH10" s="10">
        <v>1</v>
      </c>
      <c r="AI10" s="10">
        <v>0.5</v>
      </c>
      <c r="AJ10" s="11">
        <f t="shared" si="8"/>
        <v>75</v>
      </c>
      <c r="AK10" s="10">
        <v>1</v>
      </c>
      <c r="AL10" s="10">
        <v>1</v>
      </c>
      <c r="AM10" s="11">
        <f t="shared" si="9"/>
        <v>100</v>
      </c>
      <c r="AN10" s="11">
        <f t="shared" si="10"/>
        <v>95</v>
      </c>
      <c r="AO10" s="10">
        <v>0.5</v>
      </c>
      <c r="AP10" s="10">
        <v>0.5</v>
      </c>
      <c r="AQ10" s="10">
        <v>1</v>
      </c>
      <c r="AR10" s="10">
        <v>0.6</v>
      </c>
      <c r="AS10" s="11">
        <f t="shared" si="11"/>
        <v>65</v>
      </c>
      <c r="AT10" s="10">
        <v>0</v>
      </c>
      <c r="AU10" s="10">
        <v>0</v>
      </c>
      <c r="AV10" s="10">
        <v>0.25</v>
      </c>
      <c r="AW10" s="10">
        <v>0.6</v>
      </c>
      <c r="AX10" s="11">
        <f t="shared" si="12"/>
        <v>21.25</v>
      </c>
      <c r="AY10" s="10">
        <v>0.67</v>
      </c>
      <c r="AZ10" s="10">
        <v>0.67</v>
      </c>
      <c r="BA10" s="11">
        <f t="shared" si="13"/>
        <v>67</v>
      </c>
      <c r="BB10" s="10">
        <v>0.33</v>
      </c>
      <c r="BC10" s="10">
        <v>0.8</v>
      </c>
      <c r="BD10" s="11">
        <f t="shared" si="14"/>
        <v>56.500000000000007</v>
      </c>
      <c r="BE10" s="11">
        <f t="shared" si="15"/>
        <v>49.333333333333336</v>
      </c>
      <c r="BF10" s="10">
        <v>0.82</v>
      </c>
      <c r="BG10" s="10">
        <v>1</v>
      </c>
      <c r="BH10" s="10">
        <v>0.86</v>
      </c>
      <c r="BI10" s="10">
        <v>0.25</v>
      </c>
      <c r="BJ10" s="11">
        <f t="shared" si="16"/>
        <v>73.25</v>
      </c>
    </row>
    <row r="11" spans="1:62" x14ac:dyDescent="0.3">
      <c r="A11" s="8" t="s">
        <v>582</v>
      </c>
      <c r="B11" s="8" t="s">
        <v>25</v>
      </c>
      <c r="C11" s="8" t="s">
        <v>26</v>
      </c>
      <c r="D11" s="8" t="s">
        <v>583</v>
      </c>
      <c r="E11" s="8" t="s">
        <v>300</v>
      </c>
      <c r="F11" s="8" t="s">
        <v>44</v>
      </c>
      <c r="G11" s="8" t="s">
        <v>527</v>
      </c>
      <c r="H11" s="8" t="s">
        <v>527</v>
      </c>
      <c r="I11" s="8" t="s">
        <v>32</v>
      </c>
      <c r="J11" s="8" t="s">
        <v>562</v>
      </c>
      <c r="K11" s="9">
        <v>45177.859212962961</v>
      </c>
      <c r="L11" s="9">
        <v>45177.872118055559</v>
      </c>
      <c r="M11" s="8" t="s">
        <v>584</v>
      </c>
      <c r="N11" s="10">
        <v>26.85</v>
      </c>
      <c r="O11" s="11">
        <f t="shared" si="0"/>
        <v>86.612903225806463</v>
      </c>
      <c r="P11" s="10">
        <v>1</v>
      </c>
      <c r="Q11" s="10">
        <v>1</v>
      </c>
      <c r="R11" s="11">
        <f t="shared" si="1"/>
        <v>100</v>
      </c>
      <c r="S11" s="10">
        <v>0</v>
      </c>
      <c r="T11" s="10">
        <v>1</v>
      </c>
      <c r="U11" s="11">
        <f t="shared" si="2"/>
        <v>50</v>
      </c>
      <c r="V11" s="10">
        <v>1</v>
      </c>
      <c r="W11" s="11">
        <f t="shared" si="3"/>
        <v>100</v>
      </c>
      <c r="X11" s="11">
        <f t="shared" si="4"/>
        <v>80</v>
      </c>
      <c r="Y11" s="10">
        <v>1</v>
      </c>
      <c r="Z11" s="10">
        <v>1</v>
      </c>
      <c r="AA11" s="11">
        <f t="shared" si="5"/>
        <v>100</v>
      </c>
      <c r="AB11" s="10">
        <v>1</v>
      </c>
      <c r="AC11" s="10">
        <v>1</v>
      </c>
      <c r="AD11" s="11">
        <f t="shared" si="6"/>
        <v>100</v>
      </c>
      <c r="AE11" s="10">
        <v>1</v>
      </c>
      <c r="AF11" s="10">
        <v>1</v>
      </c>
      <c r="AG11" s="11">
        <f t="shared" si="7"/>
        <v>100</v>
      </c>
      <c r="AH11" s="10">
        <v>1</v>
      </c>
      <c r="AI11" s="10">
        <v>0.92</v>
      </c>
      <c r="AJ11" s="11">
        <f t="shared" si="8"/>
        <v>96</v>
      </c>
      <c r="AK11" s="10">
        <v>1</v>
      </c>
      <c r="AL11" s="10">
        <v>1</v>
      </c>
      <c r="AM11" s="11">
        <f t="shared" si="9"/>
        <v>100</v>
      </c>
      <c r="AN11" s="11">
        <f t="shared" si="10"/>
        <v>99.2</v>
      </c>
      <c r="AO11" s="10">
        <v>0.75</v>
      </c>
      <c r="AP11" s="10">
        <v>1</v>
      </c>
      <c r="AQ11" s="10">
        <v>1</v>
      </c>
      <c r="AR11" s="10">
        <v>0.67</v>
      </c>
      <c r="AS11" s="11">
        <f t="shared" si="11"/>
        <v>85.5</v>
      </c>
      <c r="AT11" s="10">
        <v>1</v>
      </c>
      <c r="AU11" s="10">
        <v>1</v>
      </c>
      <c r="AV11" s="10">
        <v>0.5</v>
      </c>
      <c r="AW11" s="10">
        <v>1</v>
      </c>
      <c r="AX11" s="11">
        <f t="shared" si="12"/>
        <v>87.5</v>
      </c>
      <c r="AY11" s="10">
        <v>0.67</v>
      </c>
      <c r="AZ11" s="10">
        <v>1</v>
      </c>
      <c r="BA11" s="11">
        <f t="shared" si="13"/>
        <v>83.5</v>
      </c>
      <c r="BB11" s="10">
        <v>1</v>
      </c>
      <c r="BC11" s="10">
        <v>0.8</v>
      </c>
      <c r="BD11" s="11">
        <f t="shared" si="14"/>
        <v>90</v>
      </c>
      <c r="BE11" s="11">
        <f t="shared" si="15"/>
        <v>86.583333333333329</v>
      </c>
      <c r="BF11" s="10">
        <v>0.64</v>
      </c>
      <c r="BG11" s="10">
        <v>0.67</v>
      </c>
      <c r="BH11" s="10">
        <v>0.5</v>
      </c>
      <c r="BI11" s="10">
        <v>0.75</v>
      </c>
      <c r="BJ11" s="11">
        <f t="shared" si="16"/>
        <v>64</v>
      </c>
    </row>
    <row r="12" spans="1:62" x14ac:dyDescent="0.3">
      <c r="A12" s="8" t="s">
        <v>585</v>
      </c>
      <c r="B12" s="8" t="s">
        <v>25</v>
      </c>
      <c r="C12" s="8" t="s">
        <v>26</v>
      </c>
      <c r="D12" s="8" t="s">
        <v>38</v>
      </c>
      <c r="E12" s="8" t="s">
        <v>300</v>
      </c>
      <c r="F12" s="8" t="s">
        <v>44</v>
      </c>
      <c r="G12" s="8" t="s">
        <v>586</v>
      </c>
      <c r="H12" s="8" t="s">
        <v>586</v>
      </c>
      <c r="I12" s="8" t="s">
        <v>32</v>
      </c>
      <c r="J12" s="8" t="s">
        <v>562</v>
      </c>
      <c r="K12" s="9">
        <v>45180.585451388892</v>
      </c>
      <c r="L12" s="9">
        <v>45180.6641087963</v>
      </c>
      <c r="M12" s="8" t="s">
        <v>587</v>
      </c>
      <c r="N12" s="10">
        <v>22.18</v>
      </c>
      <c r="O12" s="11">
        <f t="shared" si="0"/>
        <v>71.548387096774192</v>
      </c>
      <c r="P12" s="10">
        <v>1</v>
      </c>
      <c r="Q12" s="10">
        <v>0.67</v>
      </c>
      <c r="R12" s="11">
        <f t="shared" si="1"/>
        <v>83.5</v>
      </c>
      <c r="S12" s="10">
        <v>0.5</v>
      </c>
      <c r="T12" s="10">
        <v>0</v>
      </c>
      <c r="U12" s="11">
        <f t="shared" si="2"/>
        <v>25</v>
      </c>
      <c r="V12" s="10">
        <v>1</v>
      </c>
      <c r="W12" s="11">
        <f t="shared" si="3"/>
        <v>100</v>
      </c>
      <c r="X12" s="11">
        <f t="shared" si="4"/>
        <v>63.4</v>
      </c>
      <c r="Y12" s="10">
        <v>1</v>
      </c>
      <c r="Z12" s="10">
        <v>1</v>
      </c>
      <c r="AA12" s="11">
        <f t="shared" si="5"/>
        <v>100</v>
      </c>
      <c r="AB12" s="10">
        <v>1</v>
      </c>
      <c r="AC12" s="10">
        <v>1</v>
      </c>
      <c r="AD12" s="11">
        <f t="shared" si="6"/>
        <v>100</v>
      </c>
      <c r="AE12" s="10">
        <v>1</v>
      </c>
      <c r="AF12" s="10">
        <v>1</v>
      </c>
      <c r="AG12" s="11">
        <f t="shared" si="7"/>
        <v>100</v>
      </c>
      <c r="AH12" s="10">
        <v>1</v>
      </c>
      <c r="AI12" s="10">
        <v>0.57999999999999996</v>
      </c>
      <c r="AJ12" s="11">
        <f t="shared" si="8"/>
        <v>79</v>
      </c>
      <c r="AK12" s="10">
        <v>1</v>
      </c>
      <c r="AL12" s="10">
        <v>1</v>
      </c>
      <c r="AM12" s="11">
        <f t="shared" si="9"/>
        <v>100</v>
      </c>
      <c r="AN12" s="11">
        <f t="shared" si="10"/>
        <v>95.8</v>
      </c>
      <c r="AO12" s="10">
        <v>1</v>
      </c>
      <c r="AP12" s="10">
        <v>0.33</v>
      </c>
      <c r="AQ12" s="10">
        <v>0.25</v>
      </c>
      <c r="AR12" s="10">
        <v>1</v>
      </c>
      <c r="AS12" s="11">
        <f t="shared" si="11"/>
        <v>64.5</v>
      </c>
      <c r="AT12" s="10">
        <v>1</v>
      </c>
      <c r="AU12" s="10">
        <v>0.6</v>
      </c>
      <c r="AV12" s="10">
        <v>0</v>
      </c>
      <c r="AW12" s="10">
        <v>1</v>
      </c>
      <c r="AX12" s="11">
        <f t="shared" si="12"/>
        <v>65</v>
      </c>
      <c r="AY12" s="10">
        <v>0.67</v>
      </c>
      <c r="AZ12" s="10">
        <v>0.33</v>
      </c>
      <c r="BA12" s="11">
        <f t="shared" si="13"/>
        <v>50</v>
      </c>
      <c r="BB12" s="10">
        <v>0.33</v>
      </c>
      <c r="BC12" s="10">
        <v>0.6</v>
      </c>
      <c r="BD12" s="11">
        <f t="shared" si="14"/>
        <v>46.5</v>
      </c>
      <c r="BE12" s="11">
        <f t="shared" si="15"/>
        <v>59.249999999999993</v>
      </c>
      <c r="BF12" s="10">
        <v>1</v>
      </c>
      <c r="BG12" s="10">
        <v>0.57999999999999996</v>
      </c>
      <c r="BH12" s="10">
        <v>0.33</v>
      </c>
      <c r="BI12" s="10">
        <v>0.4</v>
      </c>
      <c r="BJ12" s="11">
        <f t="shared" si="16"/>
        <v>57.75</v>
      </c>
    </row>
    <row r="13" spans="1:62" x14ac:dyDescent="0.3">
      <c r="A13" s="8" t="s">
        <v>588</v>
      </c>
      <c r="B13" s="8" t="s">
        <v>25</v>
      </c>
      <c r="C13" s="8" t="s">
        <v>26</v>
      </c>
      <c r="D13" s="8" t="s">
        <v>27</v>
      </c>
      <c r="E13" s="8" t="s">
        <v>300</v>
      </c>
      <c r="F13" s="8" t="s">
        <v>77</v>
      </c>
      <c r="G13" s="8" t="s">
        <v>490</v>
      </c>
      <c r="H13" s="8" t="s">
        <v>490</v>
      </c>
      <c r="I13" s="8" t="s">
        <v>32</v>
      </c>
      <c r="J13" s="8" t="s">
        <v>562</v>
      </c>
      <c r="K13" s="9">
        <v>45180.639884259261</v>
      </c>
      <c r="L13" s="9">
        <v>45180.681030092594</v>
      </c>
      <c r="M13" s="8" t="s">
        <v>589</v>
      </c>
      <c r="N13" s="10">
        <v>19.53</v>
      </c>
      <c r="O13" s="11">
        <f t="shared" si="0"/>
        <v>63</v>
      </c>
      <c r="P13" s="10">
        <v>0.5</v>
      </c>
      <c r="Q13" s="10">
        <v>0.64</v>
      </c>
      <c r="R13" s="11">
        <f t="shared" si="1"/>
        <v>57.000000000000007</v>
      </c>
      <c r="S13" s="10">
        <v>0</v>
      </c>
      <c r="T13" s="10">
        <v>0</v>
      </c>
      <c r="U13" s="11">
        <f t="shared" si="2"/>
        <v>0</v>
      </c>
      <c r="V13" s="10">
        <v>0</v>
      </c>
      <c r="W13" s="11">
        <f t="shared" si="3"/>
        <v>0</v>
      </c>
      <c r="X13" s="11">
        <f t="shared" si="4"/>
        <v>22.800000000000004</v>
      </c>
      <c r="Y13" s="10">
        <v>1</v>
      </c>
      <c r="Z13" s="10">
        <v>1</v>
      </c>
      <c r="AA13" s="11">
        <f t="shared" si="5"/>
        <v>100</v>
      </c>
      <c r="AB13" s="10">
        <v>1</v>
      </c>
      <c r="AC13" s="10">
        <v>1</v>
      </c>
      <c r="AD13" s="11">
        <f t="shared" si="6"/>
        <v>100</v>
      </c>
      <c r="AE13" s="10">
        <v>1</v>
      </c>
      <c r="AF13" s="10">
        <v>1</v>
      </c>
      <c r="AG13" s="11">
        <f t="shared" si="7"/>
        <v>100</v>
      </c>
      <c r="AH13" s="10">
        <v>1</v>
      </c>
      <c r="AI13" s="10">
        <v>0.57999999999999996</v>
      </c>
      <c r="AJ13" s="11">
        <f t="shared" si="8"/>
        <v>79</v>
      </c>
      <c r="AK13" s="10">
        <v>1</v>
      </c>
      <c r="AL13" s="10">
        <v>1</v>
      </c>
      <c r="AM13" s="11">
        <f t="shared" si="9"/>
        <v>100</v>
      </c>
      <c r="AN13" s="11">
        <f t="shared" si="10"/>
        <v>95.8</v>
      </c>
      <c r="AO13" s="10">
        <v>0.33</v>
      </c>
      <c r="AP13" s="10">
        <v>1</v>
      </c>
      <c r="AQ13" s="10">
        <v>1</v>
      </c>
      <c r="AR13" s="10">
        <v>0.25</v>
      </c>
      <c r="AS13" s="11">
        <f t="shared" si="11"/>
        <v>64.5</v>
      </c>
      <c r="AT13" s="10">
        <v>0</v>
      </c>
      <c r="AU13" s="10">
        <v>0.5</v>
      </c>
      <c r="AV13" s="10">
        <v>0.25</v>
      </c>
      <c r="AW13" s="10">
        <v>1</v>
      </c>
      <c r="AX13" s="11">
        <f t="shared" si="12"/>
        <v>43.75</v>
      </c>
      <c r="AY13" s="10">
        <v>0.44</v>
      </c>
      <c r="AZ13" s="10">
        <v>0.67</v>
      </c>
      <c r="BA13" s="11">
        <f t="shared" si="13"/>
        <v>55.500000000000007</v>
      </c>
      <c r="BB13" s="10">
        <v>0.33</v>
      </c>
      <c r="BC13" s="10">
        <v>0.8</v>
      </c>
      <c r="BD13" s="11">
        <f t="shared" si="14"/>
        <v>56.500000000000007</v>
      </c>
      <c r="BE13" s="11">
        <f t="shared" si="15"/>
        <v>54.75</v>
      </c>
      <c r="BF13" s="10">
        <v>0.42</v>
      </c>
      <c r="BG13" s="10">
        <v>0.5</v>
      </c>
      <c r="BH13" s="10">
        <v>0.82</v>
      </c>
      <c r="BI13" s="10">
        <v>0.5</v>
      </c>
      <c r="BJ13" s="11">
        <f t="shared" si="16"/>
        <v>55.999999999999993</v>
      </c>
    </row>
    <row r="14" spans="1:62" x14ac:dyDescent="0.3">
      <c r="A14" s="8" t="s">
        <v>590</v>
      </c>
      <c r="B14" s="8" t="s">
        <v>25</v>
      </c>
      <c r="C14" s="8" t="s">
        <v>26</v>
      </c>
      <c r="D14" s="8" t="s">
        <v>49</v>
      </c>
      <c r="E14" s="8" t="s">
        <v>300</v>
      </c>
      <c r="F14" s="8" t="s">
        <v>77</v>
      </c>
      <c r="G14" s="8" t="s">
        <v>319</v>
      </c>
      <c r="H14" s="8" t="s">
        <v>319</v>
      </c>
      <c r="I14" s="8" t="s">
        <v>32</v>
      </c>
      <c r="J14" s="8" t="s">
        <v>562</v>
      </c>
      <c r="K14" s="9">
        <v>45182.62599537037</v>
      </c>
      <c r="L14" s="9">
        <v>45182.655775462961</v>
      </c>
      <c r="M14" s="8" t="s">
        <v>523</v>
      </c>
      <c r="N14" s="10">
        <v>13.77</v>
      </c>
      <c r="O14" s="11">
        <f t="shared" si="0"/>
        <v>44.419354838709673</v>
      </c>
      <c r="P14" s="10">
        <v>0</v>
      </c>
      <c r="Q14" s="10">
        <v>0.82</v>
      </c>
      <c r="R14" s="11">
        <f t="shared" si="1"/>
        <v>41</v>
      </c>
      <c r="S14" s="10">
        <v>0</v>
      </c>
      <c r="T14" s="10">
        <v>0</v>
      </c>
      <c r="U14" s="11">
        <f t="shared" si="2"/>
        <v>0</v>
      </c>
      <c r="V14" s="10">
        <v>1</v>
      </c>
      <c r="W14" s="11">
        <f t="shared" si="3"/>
        <v>100</v>
      </c>
      <c r="X14" s="11">
        <f t="shared" si="4"/>
        <v>36.4</v>
      </c>
      <c r="Y14" s="10">
        <v>0</v>
      </c>
      <c r="Z14" s="10">
        <v>1</v>
      </c>
      <c r="AA14" s="11">
        <f t="shared" si="5"/>
        <v>50</v>
      </c>
      <c r="AB14" s="10">
        <v>0.83</v>
      </c>
      <c r="AC14" s="10">
        <v>1</v>
      </c>
      <c r="AD14" s="11">
        <f t="shared" si="6"/>
        <v>91.5</v>
      </c>
      <c r="AE14" s="10">
        <v>0</v>
      </c>
      <c r="AF14" s="10">
        <v>0.5</v>
      </c>
      <c r="AG14" s="11">
        <f t="shared" si="7"/>
        <v>25</v>
      </c>
      <c r="AH14" s="10">
        <v>0</v>
      </c>
      <c r="AI14" s="10">
        <v>0.57999999999999996</v>
      </c>
      <c r="AJ14" s="11">
        <f t="shared" si="8"/>
        <v>28.999999999999996</v>
      </c>
      <c r="AK14" s="10">
        <v>1</v>
      </c>
      <c r="AL14" s="10">
        <v>0</v>
      </c>
      <c r="AM14" s="11">
        <f t="shared" si="9"/>
        <v>50</v>
      </c>
      <c r="AN14" s="11">
        <f t="shared" si="10"/>
        <v>49.1</v>
      </c>
      <c r="AO14" s="10">
        <v>0.6</v>
      </c>
      <c r="AP14" s="10">
        <v>0</v>
      </c>
      <c r="AQ14" s="10">
        <v>0</v>
      </c>
      <c r="AR14" s="10">
        <v>1</v>
      </c>
      <c r="AS14" s="11">
        <f t="shared" si="11"/>
        <v>40</v>
      </c>
      <c r="AT14" s="10">
        <v>0.5</v>
      </c>
      <c r="AU14" s="10">
        <v>0</v>
      </c>
      <c r="AV14" s="10">
        <v>0</v>
      </c>
      <c r="AW14" s="10">
        <v>0</v>
      </c>
      <c r="AX14" s="11">
        <f t="shared" si="12"/>
        <v>12.5</v>
      </c>
      <c r="AY14" s="10">
        <v>0.44</v>
      </c>
      <c r="AZ14" s="10">
        <v>0.44</v>
      </c>
      <c r="BA14" s="11">
        <f t="shared" si="13"/>
        <v>44</v>
      </c>
      <c r="BB14" s="10">
        <v>0.67</v>
      </c>
      <c r="BC14" s="10">
        <v>0.8</v>
      </c>
      <c r="BD14" s="11">
        <f t="shared" si="14"/>
        <v>73.500000000000014</v>
      </c>
      <c r="BE14" s="11">
        <f t="shared" si="15"/>
        <v>37.083333333333336</v>
      </c>
      <c r="BF14" s="10">
        <v>1</v>
      </c>
      <c r="BG14" s="10">
        <v>0.42</v>
      </c>
      <c r="BH14" s="10">
        <v>0.5</v>
      </c>
      <c r="BI14" s="10">
        <v>0.67</v>
      </c>
      <c r="BJ14" s="11">
        <f t="shared" si="16"/>
        <v>64.75</v>
      </c>
    </row>
    <row r="15" spans="1:62" ht="15.6" x14ac:dyDescent="0.3">
      <c r="A15" s="57" t="s">
        <v>34</v>
      </c>
      <c r="B15" s="57"/>
      <c r="C15" s="57"/>
      <c r="D15" s="57"/>
      <c r="E15" s="57"/>
      <c r="F15" s="57"/>
      <c r="G15" s="57"/>
      <c r="H15" s="57"/>
      <c r="I15" s="57"/>
      <c r="J15" s="57"/>
      <c r="K15" s="57"/>
      <c r="L15" s="57"/>
      <c r="M15" s="58"/>
      <c r="N15" s="13">
        <f>AVERAGE(N4:N14)</f>
        <v>20.75</v>
      </c>
      <c r="O15" s="13">
        <f t="shared" ref="O15:BJ15" si="17">AVERAGE(O4:O14)</f>
        <v>66.93548387096773</v>
      </c>
      <c r="P15" s="13">
        <f t="shared" si="17"/>
        <v>0.57181818181818178</v>
      </c>
      <c r="Q15" s="13">
        <f t="shared" si="17"/>
        <v>0.60363636363636364</v>
      </c>
      <c r="R15" s="13">
        <f t="shared" si="17"/>
        <v>58.772727272727273</v>
      </c>
      <c r="S15" s="13">
        <f t="shared" si="17"/>
        <v>0.31818181818181818</v>
      </c>
      <c r="T15" s="13">
        <f t="shared" si="17"/>
        <v>0.59090909090909094</v>
      </c>
      <c r="U15" s="13">
        <f t="shared" si="17"/>
        <v>45.454545454545453</v>
      </c>
      <c r="V15" s="13">
        <f t="shared" si="17"/>
        <v>0.63636363636363635</v>
      </c>
      <c r="W15" s="13">
        <f t="shared" si="17"/>
        <v>63.636363636363633</v>
      </c>
      <c r="X15" s="13">
        <f t="shared" si="17"/>
        <v>54.418181818181807</v>
      </c>
      <c r="Y15" s="13">
        <f t="shared" si="17"/>
        <v>0.81818181818181823</v>
      </c>
      <c r="Z15" s="13">
        <f t="shared" si="17"/>
        <v>0.90909090909090906</v>
      </c>
      <c r="AA15" s="13">
        <f t="shared" si="17"/>
        <v>86.36363636363636</v>
      </c>
      <c r="AB15" s="13">
        <f t="shared" si="17"/>
        <v>0.89363636363636367</v>
      </c>
      <c r="AC15" s="13">
        <f t="shared" si="17"/>
        <v>0.89363636363636367</v>
      </c>
      <c r="AD15" s="13">
        <f t="shared" si="17"/>
        <v>89.36363636363636</v>
      </c>
      <c r="AE15" s="13">
        <f t="shared" si="17"/>
        <v>0.70454545454545459</v>
      </c>
      <c r="AF15" s="13">
        <f t="shared" si="17"/>
        <v>0.77272727272727271</v>
      </c>
      <c r="AG15" s="13">
        <f t="shared" si="17"/>
        <v>73.86363636363636</v>
      </c>
      <c r="AH15" s="13">
        <f t="shared" si="17"/>
        <v>0.7654545454545455</v>
      </c>
      <c r="AI15" s="13">
        <f t="shared" si="17"/>
        <v>0.51454545454545453</v>
      </c>
      <c r="AJ15" s="13">
        <f t="shared" si="17"/>
        <v>64</v>
      </c>
      <c r="AK15" s="13">
        <f t="shared" si="17"/>
        <v>0.81818181818181823</v>
      </c>
      <c r="AL15" s="13">
        <f t="shared" si="17"/>
        <v>0.90909090909090906</v>
      </c>
      <c r="AM15" s="13">
        <f t="shared" si="17"/>
        <v>86.36363636363636</v>
      </c>
      <c r="AN15" s="13">
        <f t="shared" si="17"/>
        <v>79.990909090909085</v>
      </c>
      <c r="AO15" s="13">
        <f t="shared" si="17"/>
        <v>0.58636363636363631</v>
      </c>
      <c r="AP15" s="13">
        <f t="shared" si="17"/>
        <v>0.58363636363636362</v>
      </c>
      <c r="AQ15" s="13">
        <f t="shared" si="17"/>
        <v>0.69545454545454544</v>
      </c>
      <c r="AR15" s="13">
        <f t="shared" si="17"/>
        <v>0.66727272727272724</v>
      </c>
      <c r="AS15" s="13">
        <f t="shared" si="17"/>
        <v>63.31818181818182</v>
      </c>
      <c r="AT15" s="13">
        <f t="shared" si="17"/>
        <v>0.63636363636363635</v>
      </c>
      <c r="AU15" s="13">
        <f t="shared" si="17"/>
        <v>0.56818181818181823</v>
      </c>
      <c r="AV15" s="13">
        <f t="shared" si="17"/>
        <v>0.43181818181818182</v>
      </c>
      <c r="AW15" s="13">
        <f t="shared" si="17"/>
        <v>0.69090909090909092</v>
      </c>
      <c r="AX15" s="13">
        <f t="shared" si="17"/>
        <v>58.18181818181818</v>
      </c>
      <c r="AY15" s="13">
        <f t="shared" si="17"/>
        <v>0.63636363636363635</v>
      </c>
      <c r="AZ15" s="13">
        <f t="shared" si="17"/>
        <v>0.66181818181818186</v>
      </c>
      <c r="BA15" s="13">
        <f t="shared" si="17"/>
        <v>64.909090909090907</v>
      </c>
      <c r="BB15" s="13">
        <f t="shared" si="17"/>
        <v>0.66</v>
      </c>
      <c r="BC15" s="13">
        <f t="shared" si="17"/>
        <v>0.75818181818181818</v>
      </c>
      <c r="BD15" s="13">
        <f t="shared" si="17"/>
        <v>70.909090909090907</v>
      </c>
      <c r="BE15" s="13">
        <f t="shared" si="17"/>
        <v>63.136363636363633</v>
      </c>
      <c r="BF15" s="13">
        <f t="shared" si="17"/>
        <v>0.61727272727272731</v>
      </c>
      <c r="BG15" s="13">
        <f t="shared" si="17"/>
        <v>0.63454545454545463</v>
      </c>
      <c r="BH15" s="13">
        <f t="shared" si="17"/>
        <v>0.63363636363636366</v>
      </c>
      <c r="BI15" s="13">
        <f t="shared" si="17"/>
        <v>0.57090909090909092</v>
      </c>
      <c r="BJ15" s="13">
        <f t="shared" si="17"/>
        <v>61.409090909090907</v>
      </c>
    </row>
  </sheetData>
  <mergeCells count="48">
    <mergeCell ref="AO3:AR3"/>
    <mergeCell ref="AT3:AW3"/>
    <mergeCell ref="AY3:AZ3"/>
    <mergeCell ref="BB3:BC3"/>
    <mergeCell ref="BF3:BI3"/>
    <mergeCell ref="A15:L15"/>
    <mergeCell ref="BB2:BD2"/>
    <mergeCell ref="BE2:BE3"/>
    <mergeCell ref="BF2:BJ2"/>
    <mergeCell ref="P3:Q3"/>
    <mergeCell ref="S3:T3"/>
    <mergeCell ref="Y3:Z3"/>
    <mergeCell ref="AB3:AC3"/>
    <mergeCell ref="AE3:AF3"/>
    <mergeCell ref="AH3:AI3"/>
    <mergeCell ref="AK3:AL3"/>
    <mergeCell ref="BF1:BJ1"/>
    <mergeCell ref="P2:R2"/>
    <mergeCell ref="S2:U2"/>
    <mergeCell ref="V2:W2"/>
    <mergeCell ref="X2:X3"/>
    <mergeCell ref="Y2:AA2"/>
    <mergeCell ref="AB2:AD2"/>
    <mergeCell ref="AE2:AG2"/>
    <mergeCell ref="AH2:AJ2"/>
    <mergeCell ref="AK2:AM2"/>
    <mergeCell ref="M1:M3"/>
    <mergeCell ref="N1:N3"/>
    <mergeCell ref="O1:O3"/>
    <mergeCell ref="P1:X1"/>
    <mergeCell ref="Y1:AN1"/>
    <mergeCell ref="AO1:BE1"/>
    <mergeCell ref="AN2:AN3"/>
    <mergeCell ref="AO2:AS2"/>
    <mergeCell ref="AT2:AX2"/>
    <mergeCell ref="AY2:BA2"/>
    <mergeCell ref="G1:G3"/>
    <mergeCell ref="H1:H3"/>
    <mergeCell ref="I1:I3"/>
    <mergeCell ref="J1:J3"/>
    <mergeCell ref="K1:K3"/>
    <mergeCell ref="L1:L3"/>
    <mergeCell ref="A1:A3"/>
    <mergeCell ref="B1:B3"/>
    <mergeCell ref="C1:C3"/>
    <mergeCell ref="D1:D3"/>
    <mergeCell ref="E1:E3"/>
    <mergeCell ref="F1:F3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K7"/>
  <sheetViews>
    <sheetView topLeftCell="L1" workbookViewId="0">
      <selection activeCell="N7" sqref="N7:BK7"/>
    </sheetView>
  </sheetViews>
  <sheetFormatPr defaultRowHeight="14.4" x14ac:dyDescent="0.3"/>
  <cols>
    <col min="1" max="1" width="33.44140625" bestFit="1" customWidth="1"/>
    <col min="2" max="2" width="18.6640625" bestFit="1" customWidth="1"/>
    <col min="3" max="3" width="14.77734375" bestFit="1" customWidth="1"/>
    <col min="4" max="4" width="35.5546875" bestFit="1" customWidth="1"/>
    <col min="5" max="5" width="10.109375" bestFit="1" customWidth="1"/>
    <col min="6" max="6" width="32" bestFit="1" customWidth="1"/>
    <col min="7" max="7" width="9.6640625" customWidth="1"/>
    <col min="8" max="8" width="13.109375" customWidth="1"/>
    <col min="9" max="9" width="16.21875" bestFit="1" customWidth="1"/>
    <col min="10" max="10" width="35.44140625" bestFit="1" customWidth="1"/>
    <col min="11" max="12" width="15.77734375" customWidth="1"/>
    <col min="13" max="13" width="12.88671875" customWidth="1"/>
    <col min="14" max="15" width="11" customWidth="1"/>
    <col min="16" max="17" width="5" customWidth="1"/>
    <col min="18" max="18" width="12.44140625" customWidth="1"/>
    <col min="19" max="20" width="5.33203125" customWidth="1"/>
    <col min="21" max="21" width="12.44140625" customWidth="1"/>
    <col min="22" max="22" width="5" customWidth="1"/>
    <col min="23" max="24" width="12.44140625" customWidth="1"/>
    <col min="25" max="25" width="5" customWidth="1"/>
    <col min="26" max="26" width="12.44140625" customWidth="1"/>
    <col min="27" max="27" width="5" customWidth="1"/>
    <col min="28" max="28" width="12.88671875" customWidth="1"/>
    <col min="29" max="29" width="5" customWidth="1"/>
    <col min="30" max="30" width="12.88671875" customWidth="1"/>
    <col min="31" max="31" width="5" customWidth="1"/>
    <col min="32" max="32" width="12.88671875" customWidth="1"/>
    <col min="33" max="33" width="5" customWidth="1"/>
    <col min="34" max="34" width="12.88671875" customWidth="1"/>
    <col min="35" max="39" width="5" customWidth="1"/>
    <col min="40" max="40" width="12.88671875" customWidth="1"/>
    <col min="41" max="41" width="13.6640625" customWidth="1"/>
    <col min="42" max="45" width="5" customWidth="1"/>
    <col min="46" max="46" width="13.44140625" customWidth="1"/>
    <col min="47" max="49" width="5" customWidth="1"/>
    <col min="50" max="50" width="13.44140625" customWidth="1"/>
    <col min="51" max="53" width="5" customWidth="1"/>
    <col min="54" max="54" width="13.44140625" customWidth="1"/>
    <col min="55" max="56" width="6.88671875" customWidth="1"/>
    <col min="57" max="58" width="13.44140625" customWidth="1"/>
    <col min="59" max="62" width="5" customWidth="1"/>
    <col min="63" max="63" width="13.44140625" customWidth="1"/>
  </cols>
  <sheetData>
    <row r="1" spans="1:63" s="81" customFormat="1" x14ac:dyDescent="0.3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4" t="s">
        <v>6</v>
      </c>
      <c r="H1" s="4" t="s">
        <v>7</v>
      </c>
      <c r="I1" s="4" t="s">
        <v>8</v>
      </c>
      <c r="J1" s="4" t="s">
        <v>281</v>
      </c>
      <c r="K1" s="4" t="s">
        <v>9</v>
      </c>
      <c r="L1" s="4" t="s">
        <v>10</v>
      </c>
      <c r="M1" s="4" t="s">
        <v>11</v>
      </c>
      <c r="N1" s="4" t="s">
        <v>282</v>
      </c>
      <c r="O1" s="4" t="s">
        <v>13</v>
      </c>
      <c r="P1" s="4" t="s">
        <v>283</v>
      </c>
      <c r="Q1" s="4"/>
      <c r="R1" s="4"/>
      <c r="S1" s="4"/>
      <c r="T1" s="4"/>
      <c r="U1" s="4"/>
      <c r="V1" s="4"/>
      <c r="W1" s="4"/>
      <c r="X1" s="4"/>
      <c r="Y1" s="4" t="s">
        <v>284</v>
      </c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 t="s">
        <v>285</v>
      </c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 t="s">
        <v>286</v>
      </c>
      <c r="BH1" s="4"/>
      <c r="BI1" s="4"/>
      <c r="BJ1" s="4"/>
      <c r="BK1" s="4"/>
    </row>
    <row r="2" spans="1:63" s="81" customFormat="1" ht="27.6" customHeight="1" x14ac:dyDescent="0.3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 t="s">
        <v>287</v>
      </c>
      <c r="Q2" s="4"/>
      <c r="R2" s="4"/>
      <c r="S2" s="4" t="s">
        <v>288</v>
      </c>
      <c r="T2" s="4"/>
      <c r="U2" s="4"/>
      <c r="V2" s="4" t="s">
        <v>289</v>
      </c>
      <c r="W2" s="4"/>
      <c r="X2" s="4" t="s">
        <v>23</v>
      </c>
      <c r="Y2" s="4" t="s">
        <v>537</v>
      </c>
      <c r="Z2" s="4"/>
      <c r="AA2" s="4" t="s">
        <v>538</v>
      </c>
      <c r="AB2" s="4"/>
      <c r="AC2" s="4" t="s">
        <v>539</v>
      </c>
      <c r="AD2" s="4"/>
      <c r="AE2" s="4" t="s">
        <v>540</v>
      </c>
      <c r="AF2" s="4"/>
      <c r="AG2" s="4" t="s">
        <v>541</v>
      </c>
      <c r="AH2" s="4"/>
      <c r="AI2" s="4" t="s">
        <v>542</v>
      </c>
      <c r="AJ2" s="4"/>
      <c r="AK2" s="4"/>
      <c r="AL2" s="4"/>
      <c r="AM2" s="4"/>
      <c r="AN2" s="4"/>
      <c r="AO2" s="5" t="s">
        <v>284</v>
      </c>
      <c r="AP2" s="4" t="s">
        <v>294</v>
      </c>
      <c r="AQ2" s="4"/>
      <c r="AR2" s="4"/>
      <c r="AS2" s="4"/>
      <c r="AT2" s="4"/>
      <c r="AU2" s="4" t="s">
        <v>295</v>
      </c>
      <c r="AV2" s="4"/>
      <c r="AW2" s="4"/>
      <c r="AX2" s="4"/>
      <c r="AY2" s="4" t="s">
        <v>296</v>
      </c>
      <c r="AZ2" s="4"/>
      <c r="BA2" s="4"/>
      <c r="BB2" s="4"/>
      <c r="BC2" s="4" t="s">
        <v>298</v>
      </c>
      <c r="BD2" s="4"/>
      <c r="BE2" s="4"/>
      <c r="BF2" s="4" t="s">
        <v>23</v>
      </c>
      <c r="BG2" s="4" t="s">
        <v>116</v>
      </c>
      <c r="BH2" s="4"/>
      <c r="BI2" s="4"/>
      <c r="BJ2" s="4"/>
      <c r="BK2" s="4"/>
    </row>
    <row r="3" spans="1:63" s="81" customFormat="1" ht="41.4" x14ac:dyDescent="0.3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 t="s">
        <v>22</v>
      </c>
      <c r="Q3" s="4"/>
      <c r="R3" s="5" t="s">
        <v>23</v>
      </c>
      <c r="S3" s="4" t="s">
        <v>22</v>
      </c>
      <c r="T3" s="4"/>
      <c r="U3" s="5" t="s">
        <v>23</v>
      </c>
      <c r="V3" s="5" t="s">
        <v>22</v>
      </c>
      <c r="W3" s="5" t="s">
        <v>23</v>
      </c>
      <c r="X3" s="4"/>
      <c r="Y3" s="5" t="s">
        <v>22</v>
      </c>
      <c r="Z3" s="5" t="s">
        <v>23</v>
      </c>
      <c r="AA3" s="5" t="s">
        <v>22</v>
      </c>
      <c r="AB3" s="5" t="s">
        <v>23</v>
      </c>
      <c r="AC3" s="5" t="s">
        <v>22</v>
      </c>
      <c r="AD3" s="5" t="s">
        <v>23</v>
      </c>
      <c r="AE3" s="5" t="s">
        <v>22</v>
      </c>
      <c r="AF3" s="5" t="s">
        <v>23</v>
      </c>
      <c r="AG3" s="5" t="s">
        <v>22</v>
      </c>
      <c r="AH3" s="5" t="s">
        <v>23</v>
      </c>
      <c r="AI3" s="4" t="s">
        <v>22</v>
      </c>
      <c r="AJ3" s="4"/>
      <c r="AK3" s="4"/>
      <c r="AL3" s="4"/>
      <c r="AM3" s="4"/>
      <c r="AN3" s="5" t="s">
        <v>23</v>
      </c>
      <c r="AO3" s="5" t="s">
        <v>23</v>
      </c>
      <c r="AP3" s="4" t="s">
        <v>22</v>
      </c>
      <c r="AQ3" s="4"/>
      <c r="AR3" s="4"/>
      <c r="AS3" s="4"/>
      <c r="AT3" s="5" t="s">
        <v>23</v>
      </c>
      <c r="AU3" s="4" t="s">
        <v>22</v>
      </c>
      <c r="AV3" s="4"/>
      <c r="AW3" s="4"/>
      <c r="AX3" s="5" t="s">
        <v>23</v>
      </c>
      <c r="AY3" s="4" t="s">
        <v>22</v>
      </c>
      <c r="AZ3" s="4"/>
      <c r="BA3" s="4"/>
      <c r="BB3" s="5" t="s">
        <v>23</v>
      </c>
      <c r="BC3" s="4" t="s">
        <v>22</v>
      </c>
      <c r="BD3" s="4"/>
      <c r="BE3" s="5" t="s">
        <v>23</v>
      </c>
      <c r="BF3" s="4"/>
      <c r="BG3" s="4" t="s">
        <v>22</v>
      </c>
      <c r="BH3" s="4"/>
      <c r="BI3" s="4"/>
      <c r="BJ3" s="4"/>
      <c r="BK3" s="5" t="s">
        <v>23</v>
      </c>
    </row>
    <row r="4" spans="1:63" s="82" customFormat="1" x14ac:dyDescent="0.3">
      <c r="A4" s="52" t="s">
        <v>543</v>
      </c>
      <c r="B4" s="52" t="s">
        <v>25</v>
      </c>
      <c r="C4" s="52" t="s">
        <v>26</v>
      </c>
      <c r="D4" s="52" t="s">
        <v>38</v>
      </c>
      <c r="E4" s="52" t="s">
        <v>300</v>
      </c>
      <c r="F4" s="52" t="s">
        <v>77</v>
      </c>
      <c r="G4" s="52" t="s">
        <v>244</v>
      </c>
      <c r="H4" s="52" t="s">
        <v>54</v>
      </c>
      <c r="I4" s="52" t="s">
        <v>32</v>
      </c>
      <c r="J4" s="52" t="s">
        <v>544</v>
      </c>
      <c r="K4" s="53">
        <v>45181.556261574071</v>
      </c>
      <c r="L4" s="53">
        <v>45181.607164351852</v>
      </c>
      <c r="M4" s="52" t="s">
        <v>545</v>
      </c>
      <c r="N4" s="54">
        <v>17.850000000000001</v>
      </c>
      <c r="O4" s="55">
        <f t="shared" ref="O4:O6" si="0">N4/31*100</f>
        <v>57.58064516129032</v>
      </c>
      <c r="P4" s="54">
        <v>0.83</v>
      </c>
      <c r="Q4" s="54">
        <v>0.4</v>
      </c>
      <c r="R4" s="55">
        <f t="shared" ref="R4:R6" si="1">AVERAGE(P4:Q4)*100</f>
        <v>61.5</v>
      </c>
      <c r="S4" s="54">
        <v>0</v>
      </c>
      <c r="T4" s="54">
        <v>1</v>
      </c>
      <c r="U4" s="55">
        <f t="shared" ref="U4:U6" si="2">AVERAGE(S4:T4)*100</f>
        <v>50</v>
      </c>
      <c r="V4" s="54">
        <v>1</v>
      </c>
      <c r="W4" s="55">
        <f t="shared" ref="W4:W6" si="3">V4*100</f>
        <v>100</v>
      </c>
      <c r="X4" s="55">
        <f t="shared" ref="X4:X6" si="4">AVERAGE(P4:Q4,S4:T4,V4)*100</f>
        <v>64.600000000000009</v>
      </c>
      <c r="Y4" s="54">
        <v>0.5</v>
      </c>
      <c r="Z4" s="55">
        <f t="shared" ref="Z4:Z6" si="5">Y4*100</f>
        <v>50</v>
      </c>
      <c r="AA4" s="54">
        <v>0.33</v>
      </c>
      <c r="AB4" s="55">
        <f t="shared" ref="AB4:AD6" si="6">AA4*100</f>
        <v>33</v>
      </c>
      <c r="AC4" s="54">
        <v>1</v>
      </c>
      <c r="AD4" s="55">
        <f t="shared" si="6"/>
        <v>100</v>
      </c>
      <c r="AE4" s="54">
        <v>0.43</v>
      </c>
      <c r="AF4" s="55">
        <f t="shared" ref="AF4:AF6" si="7">AE4*100</f>
        <v>43</v>
      </c>
      <c r="AG4" s="54">
        <v>1</v>
      </c>
      <c r="AH4" s="55">
        <f t="shared" ref="AH4:AH6" si="8">AG4*100</f>
        <v>100</v>
      </c>
      <c r="AI4" s="54">
        <v>1</v>
      </c>
      <c r="AJ4" s="54">
        <v>0.5</v>
      </c>
      <c r="AK4" s="54">
        <v>0.6</v>
      </c>
      <c r="AL4" s="54">
        <v>1</v>
      </c>
      <c r="AM4" s="54">
        <v>0</v>
      </c>
      <c r="AN4" s="55">
        <f t="shared" ref="AN4:AN6" si="9">AVERAGE(AI4:AM4)*100</f>
        <v>62</v>
      </c>
      <c r="AO4" s="55">
        <f t="shared" ref="AO4:AO6" si="10">AVERAGE(Y4,AA4,AC4,AE4,AG4,AI4:AM4)*100</f>
        <v>63.599999999999987</v>
      </c>
      <c r="AP4" s="54">
        <v>0.5</v>
      </c>
      <c r="AQ4" s="54">
        <v>1</v>
      </c>
      <c r="AR4" s="54">
        <v>0.5</v>
      </c>
      <c r="AS4" s="54">
        <v>0.75</v>
      </c>
      <c r="AT4" s="55">
        <f t="shared" ref="AT4:AT6" si="11">AVERAGE(AP4:AS4)*100</f>
        <v>68.75</v>
      </c>
      <c r="AU4" s="54">
        <v>1</v>
      </c>
      <c r="AV4" s="54">
        <v>0.33</v>
      </c>
      <c r="AW4" s="54">
        <v>0.5</v>
      </c>
      <c r="AX4" s="55">
        <f t="shared" ref="AX4:AX6" si="12">AVERAGE(AU4:AW4)*100</f>
        <v>61</v>
      </c>
      <c r="AY4" s="54">
        <v>0.5</v>
      </c>
      <c r="AZ4" s="54">
        <v>0.25</v>
      </c>
      <c r="BA4" s="54">
        <v>1</v>
      </c>
      <c r="BB4" s="55">
        <f t="shared" ref="BB4:BB6" si="13">AVERAGE(AY4:BA4)*100</f>
        <v>58.333333333333336</v>
      </c>
      <c r="BC4" s="54">
        <v>0</v>
      </c>
      <c r="BD4" s="54">
        <v>0.25</v>
      </c>
      <c r="BE4" s="55">
        <f t="shared" ref="BE4:BE6" si="14">AVERAGE(BC4:BD4)*100</f>
        <v>12.5</v>
      </c>
      <c r="BF4" s="55">
        <f t="shared" ref="BF4:BF6" si="15">AVERAGE(AP4:AS4,AU4:AW4,AY4:BA4,BC4:BD4)*100</f>
        <v>54.833333333333336</v>
      </c>
      <c r="BG4" s="54">
        <v>0.5</v>
      </c>
      <c r="BH4" s="54">
        <v>0.67</v>
      </c>
      <c r="BI4" s="54">
        <v>0.5</v>
      </c>
      <c r="BJ4" s="54">
        <v>0</v>
      </c>
      <c r="BK4" s="55">
        <f t="shared" ref="BK4:BK6" si="16">AVERAGE(BG4:BJ4)*100</f>
        <v>41.75</v>
      </c>
    </row>
    <row r="5" spans="1:63" s="82" customFormat="1" x14ac:dyDescent="0.3">
      <c r="A5" s="52" t="s">
        <v>546</v>
      </c>
      <c r="B5" s="52" t="s">
        <v>25</v>
      </c>
      <c r="C5" s="52" t="s">
        <v>26</v>
      </c>
      <c r="D5" s="52" t="s">
        <v>27</v>
      </c>
      <c r="E5" s="52" t="s">
        <v>300</v>
      </c>
      <c r="F5" s="52" t="s">
        <v>44</v>
      </c>
      <c r="G5" s="52"/>
      <c r="H5" s="52"/>
      <c r="I5" s="52" t="s">
        <v>32</v>
      </c>
      <c r="J5" s="52" t="s">
        <v>544</v>
      </c>
      <c r="K5" s="53" t="s">
        <v>547</v>
      </c>
      <c r="L5" s="53" t="s">
        <v>548</v>
      </c>
      <c r="M5" s="53" t="s">
        <v>549</v>
      </c>
      <c r="N5" s="84">
        <v>26.07</v>
      </c>
      <c r="O5" s="55">
        <f t="shared" si="0"/>
        <v>84.096774193548384</v>
      </c>
      <c r="P5" s="84">
        <v>0.67</v>
      </c>
      <c r="Q5" s="84">
        <v>0.6</v>
      </c>
      <c r="R5" s="55">
        <f t="shared" si="1"/>
        <v>63.5</v>
      </c>
      <c r="S5" s="84">
        <v>0.33</v>
      </c>
      <c r="T5" s="84">
        <v>1</v>
      </c>
      <c r="U5" s="55">
        <f t="shared" si="2"/>
        <v>66.5</v>
      </c>
      <c r="V5" s="84">
        <v>1</v>
      </c>
      <c r="W5" s="55">
        <f t="shared" si="3"/>
        <v>100</v>
      </c>
      <c r="X5" s="55">
        <f t="shared" si="4"/>
        <v>72</v>
      </c>
      <c r="Y5" s="84">
        <v>0.5</v>
      </c>
      <c r="Z5" s="55">
        <f t="shared" si="5"/>
        <v>50</v>
      </c>
      <c r="AA5" s="84">
        <v>1</v>
      </c>
      <c r="AB5" s="55">
        <f t="shared" si="6"/>
        <v>100</v>
      </c>
      <c r="AC5" s="84">
        <v>1</v>
      </c>
      <c r="AD5" s="55">
        <f t="shared" si="6"/>
        <v>100</v>
      </c>
      <c r="AE5" s="84">
        <v>1</v>
      </c>
      <c r="AF5" s="55">
        <f t="shared" si="7"/>
        <v>100</v>
      </c>
      <c r="AG5" s="84">
        <v>1</v>
      </c>
      <c r="AH5" s="55">
        <f t="shared" si="8"/>
        <v>100</v>
      </c>
      <c r="AI5" s="84">
        <v>1</v>
      </c>
      <c r="AJ5" s="84">
        <v>0.4</v>
      </c>
      <c r="AK5" s="84">
        <v>1</v>
      </c>
      <c r="AL5" s="84">
        <v>1</v>
      </c>
      <c r="AM5" s="84">
        <v>1</v>
      </c>
      <c r="AN5" s="55">
        <f t="shared" si="9"/>
        <v>88.000000000000014</v>
      </c>
      <c r="AO5" s="55">
        <f t="shared" si="10"/>
        <v>89</v>
      </c>
      <c r="AP5" s="84">
        <v>1</v>
      </c>
      <c r="AQ5" s="84">
        <v>1</v>
      </c>
      <c r="AR5" s="84">
        <v>1</v>
      </c>
      <c r="AS5" s="84">
        <v>1</v>
      </c>
      <c r="AT5" s="55">
        <f t="shared" si="11"/>
        <v>100</v>
      </c>
      <c r="AU5" s="84">
        <v>1</v>
      </c>
      <c r="AV5" s="84">
        <v>1</v>
      </c>
      <c r="AW5" s="84">
        <v>1</v>
      </c>
      <c r="AX5" s="55">
        <f t="shared" si="12"/>
        <v>100</v>
      </c>
      <c r="AY5" s="84">
        <v>1</v>
      </c>
      <c r="AZ5" s="84">
        <v>0.5</v>
      </c>
      <c r="BA5" s="84">
        <v>1</v>
      </c>
      <c r="BB5" s="55">
        <f t="shared" si="13"/>
        <v>83.333333333333343</v>
      </c>
      <c r="BC5" s="84">
        <v>0.75</v>
      </c>
      <c r="BD5" s="84">
        <v>1</v>
      </c>
      <c r="BE5" s="55">
        <f t="shared" si="14"/>
        <v>87.5</v>
      </c>
      <c r="BF5" s="55">
        <f t="shared" si="15"/>
        <v>93.75</v>
      </c>
      <c r="BG5" s="84">
        <v>0.75</v>
      </c>
      <c r="BH5" s="84">
        <v>0</v>
      </c>
      <c r="BI5" s="84">
        <v>0.56999999999999995</v>
      </c>
      <c r="BJ5" s="84">
        <v>1</v>
      </c>
      <c r="BK5" s="55">
        <f t="shared" si="16"/>
        <v>57.999999999999993</v>
      </c>
    </row>
    <row r="6" spans="1:63" s="82" customFormat="1" x14ac:dyDescent="0.3">
      <c r="A6" s="52" t="s">
        <v>550</v>
      </c>
      <c r="B6" s="52" t="s">
        <v>25</v>
      </c>
      <c r="C6" s="52" t="s">
        <v>26</v>
      </c>
      <c r="D6" s="52" t="s">
        <v>551</v>
      </c>
      <c r="E6" s="52" t="s">
        <v>300</v>
      </c>
      <c r="F6" s="52" t="s">
        <v>160</v>
      </c>
      <c r="G6" s="52" t="s">
        <v>552</v>
      </c>
      <c r="H6" s="52" t="s">
        <v>552</v>
      </c>
      <c r="I6" s="52"/>
      <c r="J6" s="52" t="s">
        <v>544</v>
      </c>
      <c r="K6" s="104" t="s">
        <v>553</v>
      </c>
      <c r="L6" s="104" t="s">
        <v>554</v>
      </c>
      <c r="M6" s="104" t="s">
        <v>555</v>
      </c>
      <c r="N6" s="25">
        <v>19.46</v>
      </c>
      <c r="O6" s="55">
        <f t="shared" si="0"/>
        <v>62.774193548387103</v>
      </c>
      <c r="P6" s="25">
        <v>0.33</v>
      </c>
      <c r="Q6" s="25">
        <v>1</v>
      </c>
      <c r="R6" s="55">
        <f t="shared" si="1"/>
        <v>66.5</v>
      </c>
      <c r="S6" s="25">
        <v>1</v>
      </c>
      <c r="T6" s="25">
        <v>0.4</v>
      </c>
      <c r="U6" s="55">
        <f t="shared" si="2"/>
        <v>70</v>
      </c>
      <c r="V6" s="25">
        <v>0.67</v>
      </c>
      <c r="W6" s="55">
        <f t="shared" si="3"/>
        <v>67</v>
      </c>
      <c r="X6" s="55">
        <f t="shared" si="4"/>
        <v>68</v>
      </c>
      <c r="Y6" s="25">
        <v>0.5</v>
      </c>
      <c r="Z6" s="55">
        <f t="shared" si="5"/>
        <v>50</v>
      </c>
      <c r="AA6" s="25">
        <v>1</v>
      </c>
      <c r="AB6" s="55">
        <f t="shared" si="6"/>
        <v>100</v>
      </c>
      <c r="AC6" s="25">
        <v>1</v>
      </c>
      <c r="AD6" s="55">
        <f t="shared" si="6"/>
        <v>100</v>
      </c>
      <c r="AE6" s="25">
        <v>0.25</v>
      </c>
      <c r="AF6" s="55">
        <f t="shared" si="7"/>
        <v>25</v>
      </c>
      <c r="AG6" s="25">
        <v>1</v>
      </c>
      <c r="AH6" s="55">
        <f t="shared" si="8"/>
        <v>100</v>
      </c>
      <c r="AI6" s="25">
        <v>1</v>
      </c>
      <c r="AJ6" s="25">
        <v>1</v>
      </c>
      <c r="AK6" s="25">
        <v>0.5</v>
      </c>
      <c r="AL6" s="25">
        <v>0.6</v>
      </c>
      <c r="AM6" s="25">
        <v>1</v>
      </c>
      <c r="AN6" s="55">
        <f t="shared" si="9"/>
        <v>82</v>
      </c>
      <c r="AO6" s="55">
        <f t="shared" si="10"/>
        <v>78.499999999999986</v>
      </c>
      <c r="AP6" s="25">
        <v>0</v>
      </c>
      <c r="AQ6" s="25">
        <v>0.6</v>
      </c>
      <c r="AR6" s="25">
        <v>0.25</v>
      </c>
      <c r="AS6" s="25">
        <v>0.25</v>
      </c>
      <c r="AT6" s="55">
        <f t="shared" si="11"/>
        <v>27.500000000000004</v>
      </c>
      <c r="AU6" s="25">
        <v>0.5</v>
      </c>
      <c r="AV6" s="25">
        <v>0</v>
      </c>
      <c r="AW6" s="25">
        <v>0</v>
      </c>
      <c r="AX6" s="55">
        <f t="shared" si="12"/>
        <v>16.666666666666664</v>
      </c>
      <c r="AY6" s="25">
        <v>0.5</v>
      </c>
      <c r="AZ6" s="25">
        <v>1</v>
      </c>
      <c r="BA6" s="25">
        <v>1</v>
      </c>
      <c r="BB6" s="55">
        <f t="shared" si="13"/>
        <v>83.333333333333343</v>
      </c>
      <c r="BC6" s="25">
        <v>0.67</v>
      </c>
      <c r="BD6" s="25">
        <v>1</v>
      </c>
      <c r="BE6" s="55">
        <f t="shared" si="14"/>
        <v>83.5</v>
      </c>
      <c r="BF6" s="55">
        <f t="shared" si="15"/>
        <v>48.083333333333329</v>
      </c>
      <c r="BG6" s="25">
        <v>0.91</v>
      </c>
      <c r="BH6" s="25">
        <v>0.2</v>
      </c>
      <c r="BI6" s="25">
        <v>1</v>
      </c>
      <c r="BJ6" s="25">
        <v>0.33</v>
      </c>
      <c r="BK6" s="55">
        <f t="shared" si="16"/>
        <v>61.000000000000007</v>
      </c>
    </row>
    <row r="7" spans="1:63" s="85" customFormat="1" ht="15.6" x14ac:dyDescent="0.3">
      <c r="A7" s="57" t="s">
        <v>34</v>
      </c>
      <c r="B7" s="57"/>
      <c r="C7" s="57"/>
      <c r="D7" s="57"/>
      <c r="E7" s="57"/>
      <c r="F7" s="57"/>
      <c r="G7" s="57"/>
      <c r="H7" s="57"/>
      <c r="I7" s="57"/>
      <c r="J7" s="57"/>
      <c r="K7" s="57"/>
      <c r="L7" s="57"/>
      <c r="M7" s="58"/>
      <c r="N7" s="13">
        <f>AVERAGE(N4:N6)</f>
        <v>21.126666666666669</v>
      </c>
      <c r="O7" s="13">
        <f t="shared" ref="O7:BK7" si="17">AVERAGE(O4:O6)</f>
        <v>68.150537634408607</v>
      </c>
      <c r="P7" s="13">
        <f t="shared" si="17"/>
        <v>0.61</v>
      </c>
      <c r="Q7" s="13">
        <f t="shared" si="17"/>
        <v>0.66666666666666663</v>
      </c>
      <c r="R7" s="13">
        <f t="shared" si="17"/>
        <v>63.833333333333336</v>
      </c>
      <c r="S7" s="13">
        <f t="shared" si="17"/>
        <v>0.44333333333333336</v>
      </c>
      <c r="T7" s="13">
        <f t="shared" si="17"/>
        <v>0.79999999999999993</v>
      </c>
      <c r="U7" s="13">
        <f t="shared" si="17"/>
        <v>62.166666666666664</v>
      </c>
      <c r="V7" s="13">
        <f t="shared" si="17"/>
        <v>0.89</v>
      </c>
      <c r="W7" s="13">
        <f t="shared" si="17"/>
        <v>89</v>
      </c>
      <c r="X7" s="13">
        <f t="shared" si="17"/>
        <v>68.2</v>
      </c>
      <c r="Y7" s="13">
        <f t="shared" si="17"/>
        <v>0.5</v>
      </c>
      <c r="Z7" s="13">
        <f t="shared" si="17"/>
        <v>50</v>
      </c>
      <c r="AA7" s="13">
        <f t="shared" si="17"/>
        <v>0.77666666666666673</v>
      </c>
      <c r="AB7" s="13">
        <f t="shared" si="17"/>
        <v>77.666666666666671</v>
      </c>
      <c r="AC7" s="13">
        <f t="shared" si="17"/>
        <v>1</v>
      </c>
      <c r="AD7" s="13">
        <f t="shared" si="17"/>
        <v>100</v>
      </c>
      <c r="AE7" s="13">
        <f t="shared" si="17"/>
        <v>0.55999999999999994</v>
      </c>
      <c r="AF7" s="13">
        <f t="shared" si="17"/>
        <v>56</v>
      </c>
      <c r="AG7" s="13">
        <f t="shared" si="17"/>
        <v>1</v>
      </c>
      <c r="AH7" s="13">
        <f t="shared" si="17"/>
        <v>100</v>
      </c>
      <c r="AI7" s="13">
        <f t="shared" si="17"/>
        <v>1</v>
      </c>
      <c r="AJ7" s="13">
        <f t="shared" si="17"/>
        <v>0.6333333333333333</v>
      </c>
      <c r="AK7" s="13">
        <f t="shared" si="17"/>
        <v>0.70000000000000007</v>
      </c>
      <c r="AL7" s="13">
        <f t="shared" si="17"/>
        <v>0.8666666666666667</v>
      </c>
      <c r="AM7" s="13">
        <f t="shared" si="17"/>
        <v>0.66666666666666663</v>
      </c>
      <c r="AN7" s="13">
        <f t="shared" si="17"/>
        <v>77.333333333333329</v>
      </c>
      <c r="AO7" s="13">
        <f t="shared" si="17"/>
        <v>77.033333333333317</v>
      </c>
      <c r="AP7" s="13">
        <f t="shared" si="17"/>
        <v>0.5</v>
      </c>
      <c r="AQ7" s="13">
        <f t="shared" si="17"/>
        <v>0.8666666666666667</v>
      </c>
      <c r="AR7" s="13">
        <f t="shared" si="17"/>
        <v>0.58333333333333337</v>
      </c>
      <c r="AS7" s="13">
        <f t="shared" si="17"/>
        <v>0.66666666666666663</v>
      </c>
      <c r="AT7" s="13">
        <f t="shared" si="17"/>
        <v>65.416666666666671</v>
      </c>
      <c r="AU7" s="13">
        <f t="shared" si="17"/>
        <v>0.83333333333333337</v>
      </c>
      <c r="AV7" s="13">
        <f t="shared" si="17"/>
        <v>0.44333333333333336</v>
      </c>
      <c r="AW7" s="13">
        <f t="shared" si="17"/>
        <v>0.5</v>
      </c>
      <c r="AX7" s="13">
        <f t="shared" si="17"/>
        <v>59.222222222222221</v>
      </c>
      <c r="AY7" s="13">
        <f t="shared" si="17"/>
        <v>0.66666666666666663</v>
      </c>
      <c r="AZ7" s="13">
        <f t="shared" si="17"/>
        <v>0.58333333333333337</v>
      </c>
      <c r="BA7" s="13">
        <f t="shared" si="17"/>
        <v>1</v>
      </c>
      <c r="BB7" s="13">
        <f t="shared" si="17"/>
        <v>75.000000000000014</v>
      </c>
      <c r="BC7" s="13">
        <f t="shared" si="17"/>
        <v>0.47333333333333333</v>
      </c>
      <c r="BD7" s="13">
        <f t="shared" si="17"/>
        <v>0.75</v>
      </c>
      <c r="BE7" s="13">
        <f t="shared" si="17"/>
        <v>61.166666666666664</v>
      </c>
      <c r="BF7" s="13">
        <f t="shared" si="17"/>
        <v>65.555555555555557</v>
      </c>
      <c r="BG7" s="13">
        <f t="shared" si="17"/>
        <v>0.72000000000000008</v>
      </c>
      <c r="BH7" s="13">
        <f t="shared" si="17"/>
        <v>0.29000000000000004</v>
      </c>
      <c r="BI7" s="13">
        <f t="shared" si="17"/>
        <v>0.69</v>
      </c>
      <c r="BJ7" s="13">
        <f t="shared" si="17"/>
        <v>0.44333333333333336</v>
      </c>
      <c r="BK7" s="13">
        <f t="shared" si="17"/>
        <v>53.583333333333336</v>
      </c>
    </row>
  </sheetData>
  <mergeCells count="44">
    <mergeCell ref="BG3:BJ3"/>
    <mergeCell ref="A7:L7"/>
    <mergeCell ref="BC2:BE2"/>
    <mergeCell ref="BF2:BF3"/>
    <mergeCell ref="BG2:BK2"/>
    <mergeCell ref="P3:Q3"/>
    <mergeCell ref="S3:T3"/>
    <mergeCell ref="AI3:AM3"/>
    <mergeCell ref="AP3:AS3"/>
    <mergeCell ref="AU3:AW3"/>
    <mergeCell ref="AY3:BA3"/>
    <mergeCell ref="BC3:BD3"/>
    <mergeCell ref="BG1:BK1"/>
    <mergeCell ref="P2:R2"/>
    <mergeCell ref="S2:U2"/>
    <mergeCell ref="V2:W2"/>
    <mergeCell ref="X2:X3"/>
    <mergeCell ref="Y2:Z2"/>
    <mergeCell ref="AA2:AB2"/>
    <mergeCell ref="AC2:AD2"/>
    <mergeCell ref="AE2:AF2"/>
    <mergeCell ref="AG2:AH2"/>
    <mergeCell ref="M1:M3"/>
    <mergeCell ref="N1:N3"/>
    <mergeCell ref="O1:O3"/>
    <mergeCell ref="P1:X1"/>
    <mergeCell ref="Y1:AO1"/>
    <mergeCell ref="AP1:BF1"/>
    <mergeCell ref="AI2:AN2"/>
    <mergeCell ref="AP2:AT2"/>
    <mergeCell ref="AU2:AX2"/>
    <mergeCell ref="AY2:BB2"/>
    <mergeCell ref="G1:G3"/>
    <mergeCell ref="H1:H3"/>
    <mergeCell ref="I1:I3"/>
    <mergeCell ref="J1:J3"/>
    <mergeCell ref="K1:K3"/>
    <mergeCell ref="L1:L3"/>
    <mergeCell ref="A1:A3"/>
    <mergeCell ref="B1:B3"/>
    <mergeCell ref="C1:C3"/>
    <mergeCell ref="D1:D3"/>
    <mergeCell ref="E1:E3"/>
    <mergeCell ref="F1:F3"/>
  </mergeCells>
  <conditionalFormatting sqref="N5:N6">
    <cfRule type="duplicateValues" dxfId="0" priority="1"/>
  </conditionalFormatting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J31"/>
  <sheetViews>
    <sheetView topLeftCell="AL10" workbookViewId="0">
      <selection activeCell="BJ33" sqref="BJ33"/>
    </sheetView>
  </sheetViews>
  <sheetFormatPr defaultRowHeight="14.4" x14ac:dyDescent="0.3"/>
  <cols>
    <col min="1" max="1" width="36.5546875" bestFit="1" customWidth="1"/>
    <col min="2" max="2" width="22.44140625" customWidth="1"/>
    <col min="3" max="3" width="14.6640625" bestFit="1" customWidth="1"/>
    <col min="4" max="4" width="36.5546875" bestFit="1" customWidth="1"/>
    <col min="5" max="5" width="10" bestFit="1" customWidth="1"/>
    <col min="6" max="6" width="32.44140625" bestFit="1" customWidth="1"/>
    <col min="7" max="7" width="10.88671875" bestFit="1" customWidth="1"/>
    <col min="8" max="8" width="18.44140625" bestFit="1" customWidth="1"/>
    <col min="9" max="9" width="19.109375" bestFit="1" customWidth="1"/>
    <col min="10" max="10" width="26.88671875" bestFit="1" customWidth="1"/>
    <col min="11" max="12" width="14.88671875" bestFit="1" customWidth="1"/>
    <col min="13" max="15" width="13" customWidth="1"/>
    <col min="16" max="17" width="5" customWidth="1"/>
    <col min="18" max="18" width="13" customWidth="1"/>
    <col min="19" max="19" width="4.44140625" customWidth="1"/>
    <col min="20" max="20" width="5.44140625" customWidth="1"/>
    <col min="21" max="21" width="13" customWidth="1"/>
    <col min="22" max="22" width="5" customWidth="1"/>
    <col min="23" max="24" width="13" customWidth="1"/>
    <col min="25" max="25" width="5" customWidth="1"/>
    <col min="26" max="26" width="13" customWidth="1"/>
    <col min="27" max="27" width="5" customWidth="1"/>
    <col min="28" max="28" width="13" customWidth="1"/>
    <col min="29" max="32" width="5" customWidth="1"/>
    <col min="33" max="33" width="13.5546875" customWidth="1"/>
    <col min="34" max="37" width="5" customWidth="1"/>
    <col min="38" max="39" width="13.5546875" customWidth="1"/>
    <col min="40" max="43" width="5" customWidth="1"/>
    <col min="44" max="44" width="13.5546875" customWidth="1"/>
    <col min="45" max="46" width="5" customWidth="1"/>
    <col min="47" max="47" width="13.5546875" customWidth="1"/>
    <col min="48" max="49" width="5.33203125" customWidth="1"/>
    <col min="50" max="50" width="12.88671875" customWidth="1"/>
    <col min="51" max="52" width="5" customWidth="1"/>
    <col min="53" max="53" width="12.88671875" customWidth="1"/>
    <col min="54" max="55" width="6.88671875" customWidth="1"/>
    <col min="56" max="57" width="12.88671875" customWidth="1"/>
    <col min="58" max="61" width="5" customWidth="1"/>
    <col min="62" max="62" width="12.88671875" customWidth="1"/>
  </cols>
  <sheetData>
    <row r="1" spans="1:62" x14ac:dyDescent="0.3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4" t="s">
        <v>6</v>
      </c>
      <c r="H1" s="4" t="s">
        <v>7</v>
      </c>
      <c r="I1" s="4" t="s">
        <v>8</v>
      </c>
      <c r="J1" s="4" t="s">
        <v>281</v>
      </c>
      <c r="K1" s="4" t="s">
        <v>9</v>
      </c>
      <c r="L1" s="4" t="s">
        <v>10</v>
      </c>
      <c r="M1" s="83" t="s">
        <v>11</v>
      </c>
      <c r="N1" s="83" t="s">
        <v>282</v>
      </c>
      <c r="O1" s="83" t="s">
        <v>13</v>
      </c>
      <c r="P1" s="83" t="s">
        <v>283</v>
      </c>
      <c r="Q1" s="83"/>
      <c r="R1" s="83"/>
      <c r="S1" s="83"/>
      <c r="T1" s="83"/>
      <c r="U1" s="83"/>
      <c r="V1" s="83"/>
      <c r="W1" s="83"/>
      <c r="X1" s="83"/>
      <c r="Y1" s="83" t="s">
        <v>284</v>
      </c>
      <c r="Z1" s="83"/>
      <c r="AA1" s="83"/>
      <c r="AB1" s="83"/>
      <c r="AC1" s="83"/>
      <c r="AD1" s="83"/>
      <c r="AE1" s="83"/>
      <c r="AF1" s="83"/>
      <c r="AG1" s="83"/>
      <c r="AH1" s="83"/>
      <c r="AI1" s="83"/>
      <c r="AJ1" s="83"/>
      <c r="AK1" s="83"/>
      <c r="AL1" s="83"/>
      <c r="AM1" s="83"/>
      <c r="AN1" s="83" t="s">
        <v>285</v>
      </c>
      <c r="AO1" s="83"/>
      <c r="AP1" s="83"/>
      <c r="AQ1" s="83"/>
      <c r="AR1" s="83"/>
      <c r="AS1" s="83"/>
      <c r="AT1" s="83"/>
      <c r="AU1" s="83"/>
      <c r="AV1" s="83"/>
      <c r="AW1" s="83"/>
      <c r="AX1" s="83"/>
      <c r="AY1" s="83"/>
      <c r="AZ1" s="83"/>
      <c r="BA1" s="83"/>
      <c r="BB1" s="83"/>
      <c r="BC1" s="83"/>
      <c r="BD1" s="83"/>
      <c r="BE1" s="83"/>
      <c r="BF1" s="83" t="s">
        <v>286</v>
      </c>
      <c r="BG1" s="83"/>
      <c r="BH1" s="83"/>
      <c r="BI1" s="83"/>
      <c r="BJ1" s="83"/>
    </row>
    <row r="2" spans="1:62" x14ac:dyDescent="0.3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83"/>
      <c r="N2" s="83"/>
      <c r="O2" s="83"/>
      <c r="P2" s="83" t="s">
        <v>287</v>
      </c>
      <c r="Q2" s="83"/>
      <c r="R2" s="83"/>
      <c r="S2" s="83" t="s">
        <v>288</v>
      </c>
      <c r="T2" s="83"/>
      <c r="U2" s="83"/>
      <c r="V2" s="83" t="s">
        <v>289</v>
      </c>
      <c r="W2" s="83"/>
      <c r="X2" s="83" t="s">
        <v>23</v>
      </c>
      <c r="Y2" s="83" t="s">
        <v>456</v>
      </c>
      <c r="Z2" s="83"/>
      <c r="AA2" s="83" t="s">
        <v>457</v>
      </c>
      <c r="AB2" s="83"/>
      <c r="AC2" s="83" t="s">
        <v>458</v>
      </c>
      <c r="AD2" s="83"/>
      <c r="AE2" s="83"/>
      <c r="AF2" s="83"/>
      <c r="AG2" s="83"/>
      <c r="AH2" s="83" t="s">
        <v>459</v>
      </c>
      <c r="AI2" s="83"/>
      <c r="AJ2" s="83"/>
      <c r="AK2" s="83"/>
      <c r="AL2" s="83"/>
      <c r="AM2" s="83" t="s">
        <v>23</v>
      </c>
      <c r="AN2" s="83" t="s">
        <v>294</v>
      </c>
      <c r="AO2" s="83"/>
      <c r="AP2" s="83"/>
      <c r="AQ2" s="83"/>
      <c r="AR2" s="83"/>
      <c r="AS2" s="83" t="s">
        <v>295</v>
      </c>
      <c r="AT2" s="83"/>
      <c r="AU2" s="83"/>
      <c r="AV2" s="83" t="s">
        <v>460</v>
      </c>
      <c r="AW2" s="83"/>
      <c r="AX2" s="83"/>
      <c r="AY2" s="83" t="s">
        <v>297</v>
      </c>
      <c r="AZ2" s="83"/>
      <c r="BA2" s="83"/>
      <c r="BB2" s="83" t="s">
        <v>298</v>
      </c>
      <c r="BC2" s="83"/>
      <c r="BD2" s="83"/>
      <c r="BE2" s="83" t="s">
        <v>23</v>
      </c>
      <c r="BF2" s="83" t="s">
        <v>116</v>
      </c>
      <c r="BG2" s="83"/>
      <c r="BH2" s="83"/>
      <c r="BI2" s="83"/>
      <c r="BJ2" s="83"/>
    </row>
    <row r="3" spans="1:62" ht="41.4" x14ac:dyDescent="0.3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83"/>
      <c r="N3" s="83"/>
      <c r="O3" s="83"/>
      <c r="P3" s="83" t="s">
        <v>22</v>
      </c>
      <c r="Q3" s="83"/>
      <c r="R3" s="102" t="s">
        <v>23</v>
      </c>
      <c r="S3" s="83" t="s">
        <v>22</v>
      </c>
      <c r="T3" s="83"/>
      <c r="U3" s="102" t="s">
        <v>23</v>
      </c>
      <c r="V3" s="102" t="s">
        <v>22</v>
      </c>
      <c r="W3" s="102" t="s">
        <v>23</v>
      </c>
      <c r="X3" s="83"/>
      <c r="Y3" s="102" t="s">
        <v>22</v>
      </c>
      <c r="Z3" s="102" t="s">
        <v>23</v>
      </c>
      <c r="AA3" s="102" t="s">
        <v>22</v>
      </c>
      <c r="AB3" s="102" t="s">
        <v>23</v>
      </c>
      <c r="AC3" s="83" t="s">
        <v>22</v>
      </c>
      <c r="AD3" s="83"/>
      <c r="AE3" s="83"/>
      <c r="AF3" s="83"/>
      <c r="AG3" s="102" t="s">
        <v>23</v>
      </c>
      <c r="AH3" s="83" t="s">
        <v>22</v>
      </c>
      <c r="AI3" s="83"/>
      <c r="AJ3" s="83"/>
      <c r="AK3" s="83"/>
      <c r="AL3" s="102" t="s">
        <v>23</v>
      </c>
      <c r="AM3" s="83"/>
      <c r="AN3" s="83" t="s">
        <v>22</v>
      </c>
      <c r="AO3" s="83"/>
      <c r="AP3" s="83"/>
      <c r="AQ3" s="83"/>
      <c r="AR3" s="102" t="s">
        <v>23</v>
      </c>
      <c r="AS3" s="83" t="s">
        <v>22</v>
      </c>
      <c r="AT3" s="83"/>
      <c r="AU3" s="102" t="s">
        <v>23</v>
      </c>
      <c r="AV3" s="83" t="s">
        <v>22</v>
      </c>
      <c r="AW3" s="83"/>
      <c r="AX3" s="102" t="s">
        <v>23</v>
      </c>
      <c r="AY3" s="83" t="s">
        <v>22</v>
      </c>
      <c r="AZ3" s="83"/>
      <c r="BA3" s="102" t="s">
        <v>23</v>
      </c>
      <c r="BB3" s="83" t="s">
        <v>22</v>
      </c>
      <c r="BC3" s="83"/>
      <c r="BD3" s="102" t="s">
        <v>23</v>
      </c>
      <c r="BE3" s="83"/>
      <c r="BF3" s="83" t="s">
        <v>22</v>
      </c>
      <c r="BG3" s="83"/>
      <c r="BH3" s="83"/>
      <c r="BI3" s="83"/>
      <c r="BJ3" s="102" t="s">
        <v>23</v>
      </c>
    </row>
    <row r="4" spans="1:62" x14ac:dyDescent="0.3">
      <c r="A4" s="8" t="s">
        <v>461</v>
      </c>
      <c r="B4" s="8" t="s">
        <v>25</v>
      </c>
      <c r="C4" s="8" t="s">
        <v>26</v>
      </c>
      <c r="D4" s="8" t="s">
        <v>462</v>
      </c>
      <c r="E4" s="8" t="s">
        <v>300</v>
      </c>
      <c r="F4" s="8" t="s">
        <v>198</v>
      </c>
      <c r="G4" s="8" t="s">
        <v>244</v>
      </c>
      <c r="H4" s="8" t="s">
        <v>346</v>
      </c>
      <c r="I4" s="8"/>
      <c r="J4" s="8" t="s">
        <v>463</v>
      </c>
      <c r="K4" s="8" t="s">
        <v>464</v>
      </c>
      <c r="L4" s="8" t="s">
        <v>465</v>
      </c>
      <c r="M4" s="8" t="s">
        <v>466</v>
      </c>
      <c r="N4" s="10">
        <v>22.46</v>
      </c>
      <c r="O4" s="11">
        <f t="shared" ref="O4:O30" si="0">N4/31*100</f>
        <v>72.451612903225808</v>
      </c>
      <c r="P4" s="10">
        <v>0.71</v>
      </c>
      <c r="Q4" s="10">
        <v>1</v>
      </c>
      <c r="R4" s="11">
        <f t="shared" ref="R4:R30" si="1">AVERAGE(P4:Q4)*100</f>
        <v>85.5</v>
      </c>
      <c r="S4" s="10">
        <v>1</v>
      </c>
      <c r="T4" s="10">
        <v>0</v>
      </c>
      <c r="U4" s="11">
        <f t="shared" ref="U4:U30" si="2">AVERAGE(S4:T4)*100</f>
        <v>50</v>
      </c>
      <c r="V4" s="10">
        <v>0.5</v>
      </c>
      <c r="W4" s="11">
        <f t="shared" ref="W4:W30" si="3">V4*100</f>
        <v>50</v>
      </c>
      <c r="X4" s="11">
        <f t="shared" ref="X4:X30" si="4">AVERAGE(P4:Q4,S4:T4,V4)*100</f>
        <v>64.2</v>
      </c>
      <c r="Y4" s="10">
        <v>0</v>
      </c>
      <c r="Z4" s="11">
        <f t="shared" ref="Z4:Z30" si="5">Y4*100</f>
        <v>0</v>
      </c>
      <c r="AA4" s="10">
        <v>1</v>
      </c>
      <c r="AB4" s="11">
        <f t="shared" ref="AB4:AB8" si="6">AA4*100</f>
        <v>100</v>
      </c>
      <c r="AC4" s="10">
        <v>1</v>
      </c>
      <c r="AD4" s="10">
        <v>1</v>
      </c>
      <c r="AE4" s="10">
        <v>1</v>
      </c>
      <c r="AF4" s="10">
        <v>0.5</v>
      </c>
      <c r="AG4" s="11">
        <f t="shared" ref="AG4:AG30" si="7">AVERAGE(AC4:AF4)*100</f>
        <v>87.5</v>
      </c>
      <c r="AH4" s="10">
        <v>1</v>
      </c>
      <c r="AI4" s="10">
        <v>0</v>
      </c>
      <c r="AJ4" s="10">
        <v>1</v>
      </c>
      <c r="AK4" s="10">
        <v>1</v>
      </c>
      <c r="AL4" s="11">
        <f t="shared" ref="AL4:AL30" si="8">AVERAGE(AH4:AK4)*100</f>
        <v>75</v>
      </c>
      <c r="AM4" s="11">
        <f t="shared" ref="AM4:AM30" si="9">AVERAGE(Y4,AA4,AC4:AF4,AH4:AK4)*100</f>
        <v>75</v>
      </c>
      <c r="AN4" s="10">
        <v>1</v>
      </c>
      <c r="AO4" s="10">
        <v>1</v>
      </c>
      <c r="AP4" s="10">
        <v>1</v>
      </c>
      <c r="AQ4" s="10">
        <v>1</v>
      </c>
      <c r="AR4" s="11">
        <f t="shared" ref="AR4:AR30" si="10">AVERAGE(AN4:AQ4)*100</f>
        <v>100</v>
      </c>
      <c r="AS4" s="10">
        <v>0.5</v>
      </c>
      <c r="AT4" s="10">
        <v>0.25</v>
      </c>
      <c r="AU4" s="11">
        <f t="shared" ref="AU4:AU30" si="11">AVERAGE(AS4:AT4)*100</f>
        <v>37.5</v>
      </c>
      <c r="AV4" s="10">
        <v>0.43</v>
      </c>
      <c r="AW4" s="10">
        <v>0.5</v>
      </c>
      <c r="AX4" s="11">
        <f t="shared" ref="AX4:AX30" si="12">AVERAGE(AV4:AW4)*100</f>
        <v>46.5</v>
      </c>
      <c r="AY4" s="10">
        <v>0.82</v>
      </c>
      <c r="AZ4" s="10">
        <v>0.5</v>
      </c>
      <c r="BA4" s="11">
        <f t="shared" ref="BA4:BA30" si="13">AVERAGE(AY4:AZ4)*100</f>
        <v>65.999999999999986</v>
      </c>
      <c r="BB4" s="10">
        <v>1</v>
      </c>
      <c r="BC4" s="10">
        <v>1</v>
      </c>
      <c r="BD4" s="11">
        <f t="shared" ref="BD4:BD30" si="14">AVERAGE(BB4:BC4)*100</f>
        <v>100</v>
      </c>
      <c r="BE4" s="11">
        <f t="shared" ref="BE4:BE30" si="15">AVERAGE(AN4:AQ4,AS4:AT4,AV4:AW4,AY4:AZ4,BB4:BC4)*100</f>
        <v>75</v>
      </c>
      <c r="BF4" s="10">
        <v>0.57999999999999996</v>
      </c>
      <c r="BG4" s="10">
        <v>0.73</v>
      </c>
      <c r="BH4" s="10">
        <v>0.43</v>
      </c>
      <c r="BI4" s="10">
        <v>1</v>
      </c>
      <c r="BJ4" s="11">
        <f t="shared" ref="BJ4:BJ30" si="16">AVERAGE(BF4:BI4)*100</f>
        <v>68.5</v>
      </c>
    </row>
    <row r="5" spans="1:62" x14ac:dyDescent="0.3">
      <c r="A5" s="8" t="s">
        <v>467</v>
      </c>
      <c r="B5" s="8" t="s">
        <v>25</v>
      </c>
      <c r="C5" s="8" t="s">
        <v>26</v>
      </c>
      <c r="D5" s="8" t="s">
        <v>38</v>
      </c>
      <c r="E5" s="8" t="s">
        <v>300</v>
      </c>
      <c r="F5" s="8" t="s">
        <v>77</v>
      </c>
      <c r="G5" s="8" t="s">
        <v>101</v>
      </c>
      <c r="H5" s="8" t="s">
        <v>89</v>
      </c>
      <c r="I5" s="8" t="s">
        <v>32</v>
      </c>
      <c r="J5" s="8" t="s">
        <v>463</v>
      </c>
      <c r="K5" s="9">
        <v>45183.594849537039</v>
      </c>
      <c r="L5" s="9">
        <v>45183.697187500002</v>
      </c>
      <c r="M5" s="10" t="s">
        <v>468</v>
      </c>
      <c r="N5" s="10">
        <v>23.46</v>
      </c>
      <c r="O5" s="11">
        <f t="shared" si="0"/>
        <v>75.677419354838719</v>
      </c>
      <c r="P5" s="10">
        <v>1</v>
      </c>
      <c r="Q5" s="10">
        <v>0.83</v>
      </c>
      <c r="R5" s="11">
        <f t="shared" si="1"/>
        <v>91.5</v>
      </c>
      <c r="S5" s="10">
        <v>1</v>
      </c>
      <c r="T5" s="10">
        <v>1</v>
      </c>
      <c r="U5" s="11">
        <f t="shared" si="2"/>
        <v>100</v>
      </c>
      <c r="V5" s="10">
        <v>1</v>
      </c>
      <c r="W5" s="11">
        <f t="shared" si="3"/>
        <v>100</v>
      </c>
      <c r="X5" s="11">
        <f t="shared" si="4"/>
        <v>96.6</v>
      </c>
      <c r="Y5" s="10">
        <v>0</v>
      </c>
      <c r="Z5" s="11">
        <f t="shared" si="5"/>
        <v>0</v>
      </c>
      <c r="AA5" s="10">
        <v>1</v>
      </c>
      <c r="AB5" s="11">
        <f t="shared" si="6"/>
        <v>100</v>
      </c>
      <c r="AC5" s="10">
        <v>0</v>
      </c>
      <c r="AD5" s="10">
        <v>1</v>
      </c>
      <c r="AE5" s="10">
        <v>1</v>
      </c>
      <c r="AF5" s="10">
        <v>1</v>
      </c>
      <c r="AG5" s="11">
        <f t="shared" si="7"/>
        <v>75</v>
      </c>
      <c r="AH5" s="10">
        <v>1</v>
      </c>
      <c r="AI5" s="10">
        <v>1</v>
      </c>
      <c r="AJ5" s="10">
        <v>1</v>
      </c>
      <c r="AK5" s="10">
        <v>1</v>
      </c>
      <c r="AL5" s="11">
        <f t="shared" si="8"/>
        <v>100</v>
      </c>
      <c r="AM5" s="11">
        <f t="shared" si="9"/>
        <v>80</v>
      </c>
      <c r="AN5" s="10">
        <v>1</v>
      </c>
      <c r="AO5" s="10">
        <v>1</v>
      </c>
      <c r="AP5" s="10">
        <v>1</v>
      </c>
      <c r="AQ5" s="10">
        <v>1</v>
      </c>
      <c r="AR5" s="11">
        <f t="shared" si="10"/>
        <v>100</v>
      </c>
      <c r="AS5" s="10">
        <v>0</v>
      </c>
      <c r="AT5" s="10">
        <v>1</v>
      </c>
      <c r="AU5" s="11">
        <f t="shared" si="11"/>
        <v>50</v>
      </c>
      <c r="AV5" s="10">
        <v>0.67</v>
      </c>
      <c r="AW5" s="10">
        <v>0</v>
      </c>
      <c r="AX5" s="11">
        <f t="shared" si="12"/>
        <v>33.5</v>
      </c>
      <c r="AY5" s="10">
        <v>1</v>
      </c>
      <c r="AZ5" s="10">
        <v>0.83</v>
      </c>
      <c r="BA5" s="11">
        <f t="shared" si="13"/>
        <v>91.5</v>
      </c>
      <c r="BB5" s="10">
        <v>0.5</v>
      </c>
      <c r="BC5" s="10">
        <v>0.6</v>
      </c>
      <c r="BD5" s="11">
        <f t="shared" si="14"/>
        <v>55.000000000000007</v>
      </c>
      <c r="BE5" s="11">
        <f t="shared" si="15"/>
        <v>71.666666666666671</v>
      </c>
      <c r="BF5" s="10">
        <v>0.5</v>
      </c>
      <c r="BG5" s="10">
        <v>0.25</v>
      </c>
      <c r="BH5" s="10">
        <v>0.64</v>
      </c>
      <c r="BI5" s="10">
        <v>0.64</v>
      </c>
      <c r="BJ5" s="11">
        <f t="shared" si="16"/>
        <v>50.750000000000007</v>
      </c>
    </row>
    <row r="6" spans="1:62" x14ac:dyDescent="0.3">
      <c r="A6" s="8" t="s">
        <v>469</v>
      </c>
      <c r="B6" s="8" t="s">
        <v>25</v>
      </c>
      <c r="C6" s="8" t="s">
        <v>26</v>
      </c>
      <c r="D6" s="8" t="s">
        <v>38</v>
      </c>
      <c r="E6" s="8" t="s">
        <v>300</v>
      </c>
      <c r="F6" s="8" t="s">
        <v>29</v>
      </c>
      <c r="G6" s="8" t="s">
        <v>426</v>
      </c>
      <c r="H6" s="8" t="s">
        <v>426</v>
      </c>
      <c r="I6" s="8" t="s">
        <v>32</v>
      </c>
      <c r="J6" s="8" t="s">
        <v>463</v>
      </c>
      <c r="K6" s="9">
        <v>45183.629918981482</v>
      </c>
      <c r="L6" s="9">
        <v>45183.655648148146</v>
      </c>
      <c r="M6" s="10" t="s">
        <v>47</v>
      </c>
      <c r="N6" s="10">
        <v>23.62</v>
      </c>
      <c r="O6" s="11">
        <f t="shared" si="0"/>
        <v>76.193548387096783</v>
      </c>
      <c r="P6" s="10">
        <v>0.4</v>
      </c>
      <c r="Q6" s="10">
        <v>1</v>
      </c>
      <c r="R6" s="11">
        <f t="shared" si="1"/>
        <v>70</v>
      </c>
      <c r="S6" s="10">
        <v>0.8</v>
      </c>
      <c r="T6" s="10">
        <v>1</v>
      </c>
      <c r="U6" s="11">
        <f t="shared" si="2"/>
        <v>90</v>
      </c>
      <c r="V6" s="10">
        <v>1</v>
      </c>
      <c r="W6" s="11">
        <f t="shared" si="3"/>
        <v>100</v>
      </c>
      <c r="X6" s="11">
        <f t="shared" si="4"/>
        <v>84.000000000000014</v>
      </c>
      <c r="Y6" s="10">
        <v>0</v>
      </c>
      <c r="Z6" s="11">
        <f t="shared" si="5"/>
        <v>0</v>
      </c>
      <c r="AA6" s="10">
        <v>0.71</v>
      </c>
      <c r="AB6" s="11">
        <f t="shared" si="6"/>
        <v>71</v>
      </c>
      <c r="AC6" s="10">
        <v>0</v>
      </c>
      <c r="AD6" s="10">
        <v>1</v>
      </c>
      <c r="AE6" s="10">
        <v>1</v>
      </c>
      <c r="AF6" s="10">
        <v>1</v>
      </c>
      <c r="AG6" s="11">
        <f t="shared" si="7"/>
        <v>75</v>
      </c>
      <c r="AH6" s="10">
        <v>1</v>
      </c>
      <c r="AI6" s="10">
        <v>1</v>
      </c>
      <c r="AJ6" s="10">
        <v>1</v>
      </c>
      <c r="AK6" s="10">
        <v>0</v>
      </c>
      <c r="AL6" s="11">
        <f t="shared" si="8"/>
        <v>75</v>
      </c>
      <c r="AM6" s="11">
        <f t="shared" si="9"/>
        <v>67.100000000000009</v>
      </c>
      <c r="AN6" s="10">
        <v>1</v>
      </c>
      <c r="AO6" s="10">
        <v>1</v>
      </c>
      <c r="AP6" s="10">
        <v>1</v>
      </c>
      <c r="AQ6" s="10">
        <v>1</v>
      </c>
      <c r="AR6" s="11">
        <f t="shared" si="10"/>
        <v>100</v>
      </c>
      <c r="AS6" s="10">
        <v>1</v>
      </c>
      <c r="AT6" s="10">
        <v>1</v>
      </c>
      <c r="AU6" s="11">
        <f t="shared" si="11"/>
        <v>100</v>
      </c>
      <c r="AV6" s="10">
        <v>0.28999999999999998</v>
      </c>
      <c r="AW6" s="10">
        <v>0.67</v>
      </c>
      <c r="AX6" s="11">
        <f t="shared" si="12"/>
        <v>48</v>
      </c>
      <c r="AY6" s="10">
        <v>0.44</v>
      </c>
      <c r="AZ6" s="10">
        <v>0.94</v>
      </c>
      <c r="BA6" s="11">
        <f t="shared" si="13"/>
        <v>69</v>
      </c>
      <c r="BB6" s="10">
        <v>1</v>
      </c>
      <c r="BC6" s="10">
        <v>1</v>
      </c>
      <c r="BD6" s="11">
        <f t="shared" si="14"/>
        <v>100</v>
      </c>
      <c r="BE6" s="11">
        <f t="shared" si="15"/>
        <v>86.166666666666671</v>
      </c>
      <c r="BF6" s="10">
        <v>0.73</v>
      </c>
      <c r="BG6" s="10">
        <v>0.5</v>
      </c>
      <c r="BH6" s="10">
        <v>0.5</v>
      </c>
      <c r="BI6" s="10">
        <v>0.64</v>
      </c>
      <c r="BJ6" s="11">
        <f t="shared" si="16"/>
        <v>59.25</v>
      </c>
    </row>
    <row r="7" spans="1:62" x14ac:dyDescent="0.3">
      <c r="A7" s="8" t="s">
        <v>470</v>
      </c>
      <c r="B7" s="8" t="s">
        <v>25</v>
      </c>
      <c r="C7" s="8" t="s">
        <v>26</v>
      </c>
      <c r="D7" s="8" t="s">
        <v>88</v>
      </c>
      <c r="E7" s="8" t="s">
        <v>300</v>
      </c>
      <c r="F7" s="8"/>
      <c r="G7" s="8"/>
      <c r="H7" s="8"/>
      <c r="I7" s="8" t="s">
        <v>32</v>
      </c>
      <c r="J7" s="8" t="s">
        <v>463</v>
      </c>
      <c r="K7" s="9">
        <v>45184.575358796297</v>
      </c>
      <c r="L7" s="9">
        <v>45184.633483796293</v>
      </c>
      <c r="M7" s="10" t="s">
        <v>471</v>
      </c>
      <c r="N7" s="10">
        <v>22.87</v>
      </c>
      <c r="O7" s="11">
        <f t="shared" si="0"/>
        <v>73.774193548387103</v>
      </c>
      <c r="P7" s="10">
        <v>0.67</v>
      </c>
      <c r="Q7" s="10">
        <v>1</v>
      </c>
      <c r="R7" s="11">
        <f t="shared" si="1"/>
        <v>83.5</v>
      </c>
      <c r="S7" s="10">
        <v>0.4</v>
      </c>
      <c r="T7" s="10">
        <v>1</v>
      </c>
      <c r="U7" s="11">
        <f t="shared" si="2"/>
        <v>70</v>
      </c>
      <c r="V7" s="10">
        <v>1</v>
      </c>
      <c r="W7" s="11">
        <f t="shared" si="3"/>
        <v>100</v>
      </c>
      <c r="X7" s="11">
        <f t="shared" si="4"/>
        <v>81.400000000000006</v>
      </c>
      <c r="Y7" s="10">
        <v>1</v>
      </c>
      <c r="Z7" s="11">
        <f t="shared" si="5"/>
        <v>100</v>
      </c>
      <c r="AA7" s="10">
        <v>1</v>
      </c>
      <c r="AB7" s="11">
        <f t="shared" si="6"/>
        <v>100</v>
      </c>
      <c r="AC7" s="10">
        <v>1</v>
      </c>
      <c r="AD7" s="10">
        <v>1</v>
      </c>
      <c r="AE7" s="10">
        <v>1</v>
      </c>
      <c r="AF7" s="10">
        <v>1</v>
      </c>
      <c r="AG7" s="11">
        <f t="shared" si="7"/>
        <v>100</v>
      </c>
      <c r="AH7" s="10">
        <v>1</v>
      </c>
      <c r="AI7" s="10">
        <v>1</v>
      </c>
      <c r="AJ7" s="10">
        <v>0</v>
      </c>
      <c r="AK7" s="10">
        <v>1</v>
      </c>
      <c r="AL7" s="11">
        <f t="shared" si="8"/>
        <v>75</v>
      </c>
      <c r="AM7" s="11">
        <f t="shared" si="9"/>
        <v>90</v>
      </c>
      <c r="AN7" s="10">
        <v>0.8</v>
      </c>
      <c r="AO7" s="10">
        <v>0</v>
      </c>
      <c r="AP7" s="10">
        <v>1</v>
      </c>
      <c r="AQ7" s="10">
        <v>1</v>
      </c>
      <c r="AR7" s="11">
        <f t="shared" si="10"/>
        <v>70</v>
      </c>
      <c r="AS7" s="10">
        <v>0.5</v>
      </c>
      <c r="AT7" s="10">
        <v>0.25</v>
      </c>
      <c r="AU7" s="11">
        <f t="shared" si="11"/>
        <v>37.5</v>
      </c>
      <c r="AV7" s="10">
        <v>1</v>
      </c>
      <c r="AW7" s="10">
        <v>0.56999999999999995</v>
      </c>
      <c r="AX7" s="11">
        <f t="shared" si="12"/>
        <v>78.499999999999986</v>
      </c>
      <c r="AY7" s="10">
        <v>0.61</v>
      </c>
      <c r="AZ7" s="10">
        <v>0.83</v>
      </c>
      <c r="BA7" s="11">
        <f t="shared" si="13"/>
        <v>72</v>
      </c>
      <c r="BB7" s="10">
        <v>0.5</v>
      </c>
      <c r="BC7" s="10">
        <v>0.5</v>
      </c>
      <c r="BD7" s="11">
        <f t="shared" si="14"/>
        <v>50</v>
      </c>
      <c r="BE7" s="11">
        <f t="shared" si="15"/>
        <v>63</v>
      </c>
      <c r="BF7" s="10">
        <v>0.5</v>
      </c>
      <c r="BG7" s="10">
        <v>0.4</v>
      </c>
      <c r="BH7" s="10">
        <v>0.5</v>
      </c>
      <c r="BI7" s="10">
        <v>0.83</v>
      </c>
      <c r="BJ7" s="11">
        <f t="shared" si="16"/>
        <v>55.75</v>
      </c>
    </row>
    <row r="8" spans="1:62" x14ac:dyDescent="0.3">
      <c r="A8" s="8" t="s">
        <v>472</v>
      </c>
      <c r="B8" s="8" t="s">
        <v>25</v>
      </c>
      <c r="C8" s="8" t="s">
        <v>26</v>
      </c>
      <c r="D8" s="8" t="s">
        <v>38</v>
      </c>
      <c r="E8" s="8" t="s">
        <v>300</v>
      </c>
      <c r="F8" s="8" t="s">
        <v>77</v>
      </c>
      <c r="G8" s="8" t="s">
        <v>328</v>
      </c>
      <c r="H8" s="8" t="s">
        <v>328</v>
      </c>
      <c r="I8" s="8" t="s">
        <v>32</v>
      </c>
      <c r="J8" s="8" t="s">
        <v>463</v>
      </c>
      <c r="K8" s="9">
        <v>45183.640023148146</v>
      </c>
      <c r="L8" s="9">
        <v>45183.672569444447</v>
      </c>
      <c r="M8" s="10" t="s">
        <v>473</v>
      </c>
      <c r="N8" s="10">
        <v>20.82</v>
      </c>
      <c r="O8" s="11">
        <f t="shared" si="0"/>
        <v>67.161290322580641</v>
      </c>
      <c r="P8" s="10">
        <v>1</v>
      </c>
      <c r="Q8" s="10">
        <v>1</v>
      </c>
      <c r="R8" s="11">
        <f t="shared" si="1"/>
        <v>100</v>
      </c>
      <c r="S8" s="10">
        <v>0</v>
      </c>
      <c r="T8" s="10">
        <v>1</v>
      </c>
      <c r="U8" s="11">
        <f t="shared" si="2"/>
        <v>50</v>
      </c>
      <c r="V8" s="10">
        <v>1</v>
      </c>
      <c r="W8" s="11">
        <f t="shared" si="3"/>
        <v>100</v>
      </c>
      <c r="X8" s="11">
        <f t="shared" si="4"/>
        <v>80</v>
      </c>
      <c r="Y8" s="10">
        <v>0</v>
      </c>
      <c r="Z8" s="11">
        <f t="shared" si="5"/>
        <v>0</v>
      </c>
      <c r="AA8" s="10">
        <v>0</v>
      </c>
      <c r="AB8" s="11">
        <f t="shared" si="6"/>
        <v>0</v>
      </c>
      <c r="AC8" s="10">
        <v>1</v>
      </c>
      <c r="AD8" s="10">
        <v>1</v>
      </c>
      <c r="AE8" s="10">
        <v>0</v>
      </c>
      <c r="AF8" s="10">
        <v>1</v>
      </c>
      <c r="AG8" s="11">
        <f t="shared" si="7"/>
        <v>75</v>
      </c>
      <c r="AH8" s="10">
        <v>0</v>
      </c>
      <c r="AI8" s="10">
        <v>1</v>
      </c>
      <c r="AJ8" s="10">
        <v>1</v>
      </c>
      <c r="AK8" s="10">
        <v>1</v>
      </c>
      <c r="AL8" s="11">
        <f t="shared" si="8"/>
        <v>75</v>
      </c>
      <c r="AM8" s="11">
        <f t="shared" si="9"/>
        <v>60</v>
      </c>
      <c r="AN8" s="10">
        <v>1</v>
      </c>
      <c r="AO8" s="10">
        <v>1</v>
      </c>
      <c r="AP8" s="10">
        <v>1</v>
      </c>
      <c r="AQ8" s="10">
        <v>1</v>
      </c>
      <c r="AR8" s="11">
        <f t="shared" si="10"/>
        <v>100</v>
      </c>
      <c r="AS8" s="10">
        <v>1</v>
      </c>
      <c r="AT8" s="10">
        <v>1</v>
      </c>
      <c r="AU8" s="11">
        <f t="shared" si="11"/>
        <v>100</v>
      </c>
      <c r="AV8" s="10">
        <v>0.67</v>
      </c>
      <c r="AW8" s="10">
        <v>0.28999999999999998</v>
      </c>
      <c r="AX8" s="11">
        <f t="shared" si="12"/>
        <v>48</v>
      </c>
      <c r="AY8" s="10">
        <v>1</v>
      </c>
      <c r="AZ8" s="10">
        <v>0.5</v>
      </c>
      <c r="BA8" s="11">
        <f t="shared" si="13"/>
        <v>75</v>
      </c>
      <c r="BB8" s="10">
        <v>0</v>
      </c>
      <c r="BC8" s="10">
        <v>0</v>
      </c>
      <c r="BD8" s="11">
        <f t="shared" si="14"/>
        <v>0</v>
      </c>
      <c r="BE8" s="11">
        <f t="shared" si="15"/>
        <v>70.5</v>
      </c>
      <c r="BF8" s="10">
        <v>0</v>
      </c>
      <c r="BG8" s="10">
        <v>1</v>
      </c>
      <c r="BH8" s="10">
        <v>0.36</v>
      </c>
      <c r="BI8" s="10">
        <v>1</v>
      </c>
      <c r="BJ8" s="11">
        <f t="shared" si="16"/>
        <v>59</v>
      </c>
    </row>
    <row r="9" spans="1:62" x14ac:dyDescent="0.3">
      <c r="A9" s="8" t="s">
        <v>474</v>
      </c>
      <c r="B9" s="8" t="s">
        <v>25</v>
      </c>
      <c r="C9" s="8" t="s">
        <v>26</v>
      </c>
      <c r="D9" s="8" t="s">
        <v>182</v>
      </c>
      <c r="E9" s="8" t="s">
        <v>300</v>
      </c>
      <c r="F9" s="103" t="s">
        <v>29</v>
      </c>
      <c r="G9" s="8" t="s">
        <v>426</v>
      </c>
      <c r="H9" s="8" t="s">
        <v>426</v>
      </c>
      <c r="I9" s="8"/>
      <c r="J9" s="8" t="s">
        <v>463</v>
      </c>
      <c r="K9" s="8" t="s">
        <v>475</v>
      </c>
      <c r="L9" s="8" t="s">
        <v>476</v>
      </c>
      <c r="M9" s="8" t="s">
        <v>477</v>
      </c>
      <c r="N9" s="10">
        <v>20.95</v>
      </c>
      <c r="O9" s="11">
        <f t="shared" si="0"/>
        <v>67.58064516129032</v>
      </c>
      <c r="P9" s="10">
        <v>1</v>
      </c>
      <c r="Q9" s="10">
        <v>0.6</v>
      </c>
      <c r="R9" s="11">
        <f t="shared" si="1"/>
        <v>80</v>
      </c>
      <c r="S9" s="10">
        <v>1</v>
      </c>
      <c r="T9" s="10">
        <v>0</v>
      </c>
      <c r="U9" s="11">
        <f t="shared" si="2"/>
        <v>50</v>
      </c>
      <c r="V9" s="10">
        <v>1</v>
      </c>
      <c r="W9" s="11">
        <f t="shared" si="3"/>
        <v>100</v>
      </c>
      <c r="X9" s="11">
        <f t="shared" si="4"/>
        <v>72</v>
      </c>
      <c r="Y9" s="10">
        <v>1</v>
      </c>
      <c r="Z9" s="11">
        <f t="shared" si="5"/>
        <v>100</v>
      </c>
      <c r="AA9" s="10" t="s">
        <v>157</v>
      </c>
      <c r="AB9" s="11">
        <v>0</v>
      </c>
      <c r="AC9" s="10">
        <v>1</v>
      </c>
      <c r="AD9" s="10">
        <v>1</v>
      </c>
      <c r="AE9" s="10">
        <v>1</v>
      </c>
      <c r="AF9" s="10">
        <v>0.5</v>
      </c>
      <c r="AG9" s="11">
        <f t="shared" si="7"/>
        <v>87.5</v>
      </c>
      <c r="AH9" s="10">
        <v>0</v>
      </c>
      <c r="AI9" s="10">
        <v>1</v>
      </c>
      <c r="AJ9" s="10">
        <v>1</v>
      </c>
      <c r="AK9" s="10">
        <v>1</v>
      </c>
      <c r="AL9" s="11">
        <f t="shared" si="8"/>
        <v>75</v>
      </c>
      <c r="AM9" s="11">
        <f t="shared" si="9"/>
        <v>83.333333333333343</v>
      </c>
      <c r="AN9" s="10">
        <v>1</v>
      </c>
      <c r="AO9" s="10">
        <v>1</v>
      </c>
      <c r="AP9" s="10">
        <v>1</v>
      </c>
      <c r="AQ9" s="10">
        <v>1</v>
      </c>
      <c r="AR9" s="11">
        <f t="shared" si="10"/>
        <v>100</v>
      </c>
      <c r="AS9" s="10">
        <v>0.25</v>
      </c>
      <c r="AT9" s="10" t="s">
        <v>157</v>
      </c>
      <c r="AU9" s="11">
        <f t="shared" si="11"/>
        <v>25</v>
      </c>
      <c r="AV9" s="10">
        <v>0</v>
      </c>
      <c r="AW9" s="10" t="s">
        <v>157</v>
      </c>
      <c r="AX9" s="11">
        <f t="shared" si="12"/>
        <v>0</v>
      </c>
      <c r="AY9" s="10">
        <v>0.83</v>
      </c>
      <c r="AZ9" s="10">
        <v>0.72</v>
      </c>
      <c r="BA9" s="11">
        <f t="shared" si="13"/>
        <v>77.499999999999986</v>
      </c>
      <c r="BB9" s="10">
        <v>0.67</v>
      </c>
      <c r="BC9" s="10">
        <v>1</v>
      </c>
      <c r="BD9" s="11">
        <f t="shared" si="14"/>
        <v>83.5</v>
      </c>
      <c r="BE9" s="11">
        <f t="shared" si="15"/>
        <v>74.7</v>
      </c>
      <c r="BF9" s="10">
        <v>0.81</v>
      </c>
      <c r="BG9" s="10">
        <v>0.5</v>
      </c>
      <c r="BH9" s="10">
        <v>0.33</v>
      </c>
      <c r="BI9" s="10">
        <v>0.73</v>
      </c>
      <c r="BJ9" s="11">
        <f t="shared" si="16"/>
        <v>59.25</v>
      </c>
    </row>
    <row r="10" spans="1:62" x14ac:dyDescent="0.3">
      <c r="A10" s="8" t="s">
        <v>478</v>
      </c>
      <c r="B10" s="8" t="s">
        <v>25</v>
      </c>
      <c r="C10" s="8" t="s">
        <v>26</v>
      </c>
      <c r="D10" s="8" t="s">
        <v>38</v>
      </c>
      <c r="E10" s="8" t="s">
        <v>300</v>
      </c>
      <c r="F10" s="8" t="s">
        <v>29</v>
      </c>
      <c r="G10" s="8" t="s">
        <v>106</v>
      </c>
      <c r="H10" s="8" t="s">
        <v>106</v>
      </c>
      <c r="I10" s="8" t="s">
        <v>32</v>
      </c>
      <c r="J10" s="8" t="s">
        <v>463</v>
      </c>
      <c r="K10" s="9">
        <v>45183.641886574071</v>
      </c>
      <c r="L10" s="9">
        <v>45183.684120370373</v>
      </c>
      <c r="M10" s="10" t="s">
        <v>479</v>
      </c>
      <c r="N10" s="10">
        <v>20.73</v>
      </c>
      <c r="O10" s="11">
        <f t="shared" si="0"/>
        <v>66.870967741935488</v>
      </c>
      <c r="P10" s="10">
        <v>0.67</v>
      </c>
      <c r="Q10" s="10">
        <v>0.67</v>
      </c>
      <c r="R10" s="11">
        <f t="shared" si="1"/>
        <v>67</v>
      </c>
      <c r="S10" s="10">
        <v>1</v>
      </c>
      <c r="T10" s="10">
        <v>0</v>
      </c>
      <c r="U10" s="11">
        <f t="shared" si="2"/>
        <v>50</v>
      </c>
      <c r="V10" s="10">
        <v>1</v>
      </c>
      <c r="W10" s="11">
        <f t="shared" si="3"/>
        <v>100</v>
      </c>
      <c r="X10" s="11">
        <f t="shared" si="4"/>
        <v>66.8</v>
      </c>
      <c r="Y10" s="10">
        <v>0</v>
      </c>
      <c r="Z10" s="11">
        <f t="shared" si="5"/>
        <v>0</v>
      </c>
      <c r="AA10" s="10">
        <v>0</v>
      </c>
      <c r="AB10" s="11">
        <f t="shared" ref="AB10:AB30" si="17">AA10*100</f>
        <v>0</v>
      </c>
      <c r="AC10" s="10">
        <v>1</v>
      </c>
      <c r="AD10" s="10">
        <v>0</v>
      </c>
      <c r="AE10" s="10">
        <v>1</v>
      </c>
      <c r="AF10" s="10">
        <v>1</v>
      </c>
      <c r="AG10" s="11">
        <f t="shared" si="7"/>
        <v>75</v>
      </c>
      <c r="AH10" s="10">
        <v>1</v>
      </c>
      <c r="AI10" s="10">
        <v>0</v>
      </c>
      <c r="AJ10" s="10">
        <v>1</v>
      </c>
      <c r="AK10" s="10">
        <v>1</v>
      </c>
      <c r="AL10" s="11">
        <f t="shared" si="8"/>
        <v>75</v>
      </c>
      <c r="AM10" s="11">
        <f t="shared" si="9"/>
        <v>60</v>
      </c>
      <c r="AN10" s="10">
        <v>1</v>
      </c>
      <c r="AO10" s="10">
        <v>1</v>
      </c>
      <c r="AP10" s="10">
        <v>1</v>
      </c>
      <c r="AQ10" s="10">
        <v>1</v>
      </c>
      <c r="AR10" s="11">
        <f t="shared" si="10"/>
        <v>100</v>
      </c>
      <c r="AS10" s="10">
        <v>0.5</v>
      </c>
      <c r="AT10" s="10">
        <v>0.5</v>
      </c>
      <c r="AU10" s="11">
        <f t="shared" si="11"/>
        <v>50</v>
      </c>
      <c r="AV10" s="10">
        <v>0.14000000000000001</v>
      </c>
      <c r="AW10" s="10">
        <v>0.67</v>
      </c>
      <c r="AX10" s="11">
        <f t="shared" si="12"/>
        <v>40.5</v>
      </c>
      <c r="AY10" s="10">
        <v>0.83</v>
      </c>
      <c r="AZ10" s="10">
        <v>0.5</v>
      </c>
      <c r="BA10" s="11">
        <f t="shared" si="13"/>
        <v>66.5</v>
      </c>
      <c r="BB10" s="10">
        <v>0</v>
      </c>
      <c r="BC10" s="10">
        <v>0.6</v>
      </c>
      <c r="BD10" s="11">
        <f t="shared" si="14"/>
        <v>30</v>
      </c>
      <c r="BE10" s="11">
        <f t="shared" si="15"/>
        <v>64.499999999999986</v>
      </c>
      <c r="BF10" s="10">
        <v>0.83</v>
      </c>
      <c r="BG10" s="10">
        <v>0.82</v>
      </c>
      <c r="BH10" s="10">
        <v>1</v>
      </c>
      <c r="BI10" s="10">
        <v>1</v>
      </c>
      <c r="BJ10" s="11">
        <f t="shared" si="16"/>
        <v>91.25</v>
      </c>
    </row>
    <row r="11" spans="1:62" x14ac:dyDescent="0.3">
      <c r="A11" s="8" t="s">
        <v>480</v>
      </c>
      <c r="B11" s="8" t="s">
        <v>25</v>
      </c>
      <c r="C11" s="8" t="s">
        <v>26</v>
      </c>
      <c r="D11" s="8" t="s">
        <v>43</v>
      </c>
      <c r="E11" s="8" t="s">
        <v>300</v>
      </c>
      <c r="F11" s="8" t="s">
        <v>44</v>
      </c>
      <c r="G11" s="8" t="s">
        <v>102</v>
      </c>
      <c r="H11" s="8" t="s">
        <v>102</v>
      </c>
      <c r="I11" s="8" t="s">
        <v>32</v>
      </c>
      <c r="J11" s="8" t="s">
        <v>463</v>
      </c>
      <c r="K11" s="9">
        <v>45180.622650462959</v>
      </c>
      <c r="L11" s="9">
        <v>45180.656041666669</v>
      </c>
      <c r="M11" s="10" t="s">
        <v>481</v>
      </c>
      <c r="N11" s="10">
        <v>24.81</v>
      </c>
      <c r="O11" s="11">
        <f t="shared" si="0"/>
        <v>80.032258064516128</v>
      </c>
      <c r="P11" s="10">
        <v>1</v>
      </c>
      <c r="Q11" s="10">
        <v>1</v>
      </c>
      <c r="R11" s="11">
        <f t="shared" si="1"/>
        <v>100</v>
      </c>
      <c r="S11" s="10">
        <v>0</v>
      </c>
      <c r="T11" s="10">
        <v>0</v>
      </c>
      <c r="U11" s="11">
        <f t="shared" si="2"/>
        <v>0</v>
      </c>
      <c r="V11" s="10">
        <v>1</v>
      </c>
      <c r="W11" s="11">
        <f t="shared" si="3"/>
        <v>100</v>
      </c>
      <c r="X11" s="11">
        <f t="shared" si="4"/>
        <v>60</v>
      </c>
      <c r="Y11" s="10">
        <v>1</v>
      </c>
      <c r="Z11" s="11">
        <f t="shared" si="5"/>
        <v>100</v>
      </c>
      <c r="AA11" s="10">
        <v>0</v>
      </c>
      <c r="AB11" s="11">
        <f t="shared" si="17"/>
        <v>0</v>
      </c>
      <c r="AC11" s="10">
        <v>1</v>
      </c>
      <c r="AD11" s="10">
        <v>0.5</v>
      </c>
      <c r="AE11" s="10">
        <v>1</v>
      </c>
      <c r="AF11" s="10">
        <v>1</v>
      </c>
      <c r="AG11" s="11">
        <f t="shared" si="7"/>
        <v>87.5</v>
      </c>
      <c r="AH11" s="10">
        <v>1</v>
      </c>
      <c r="AI11" s="10">
        <v>1</v>
      </c>
      <c r="AJ11" s="10">
        <v>1</v>
      </c>
      <c r="AK11" s="10">
        <v>1</v>
      </c>
      <c r="AL11" s="11">
        <f t="shared" si="8"/>
        <v>100</v>
      </c>
      <c r="AM11" s="11">
        <f t="shared" si="9"/>
        <v>85</v>
      </c>
      <c r="AN11" s="10">
        <v>1</v>
      </c>
      <c r="AO11" s="10">
        <v>0.75</v>
      </c>
      <c r="AP11" s="10">
        <v>1</v>
      </c>
      <c r="AQ11" s="10">
        <v>1</v>
      </c>
      <c r="AR11" s="11">
        <f t="shared" si="10"/>
        <v>93.75</v>
      </c>
      <c r="AS11" s="10">
        <v>0.5</v>
      </c>
      <c r="AT11" s="10">
        <v>1</v>
      </c>
      <c r="AU11" s="11">
        <f t="shared" si="11"/>
        <v>75</v>
      </c>
      <c r="AV11" s="10">
        <v>0.5</v>
      </c>
      <c r="AW11" s="10">
        <v>1</v>
      </c>
      <c r="AX11" s="11">
        <f t="shared" si="12"/>
        <v>75</v>
      </c>
      <c r="AY11" s="10">
        <v>0.67</v>
      </c>
      <c r="AZ11" s="10">
        <v>0.65</v>
      </c>
      <c r="BA11" s="11">
        <f t="shared" si="13"/>
        <v>66</v>
      </c>
      <c r="BB11" s="10">
        <v>1</v>
      </c>
      <c r="BC11" s="10">
        <v>1</v>
      </c>
      <c r="BD11" s="11">
        <f t="shared" si="14"/>
        <v>100</v>
      </c>
      <c r="BE11" s="11">
        <f t="shared" si="15"/>
        <v>83.916666666666671</v>
      </c>
      <c r="BF11" s="10">
        <v>0.75</v>
      </c>
      <c r="BG11" s="10">
        <v>1</v>
      </c>
      <c r="BH11" s="10">
        <v>0.83</v>
      </c>
      <c r="BI11" s="10">
        <v>0.67</v>
      </c>
      <c r="BJ11" s="11">
        <f t="shared" si="16"/>
        <v>81.25</v>
      </c>
    </row>
    <row r="12" spans="1:62" x14ac:dyDescent="0.3">
      <c r="A12" s="8" t="s">
        <v>482</v>
      </c>
      <c r="B12" s="8" t="s">
        <v>25</v>
      </c>
      <c r="C12" s="8" t="s">
        <v>26</v>
      </c>
      <c r="D12" s="8" t="s">
        <v>483</v>
      </c>
      <c r="E12" s="8" t="s">
        <v>300</v>
      </c>
      <c r="F12" s="8" t="s">
        <v>44</v>
      </c>
      <c r="G12" s="8" t="s">
        <v>276</v>
      </c>
      <c r="H12" s="8" t="s">
        <v>484</v>
      </c>
      <c r="I12" s="8"/>
      <c r="J12" s="8" t="s">
        <v>463</v>
      </c>
      <c r="K12" s="8" t="s">
        <v>464</v>
      </c>
      <c r="L12" s="8" t="s">
        <v>465</v>
      </c>
      <c r="M12" s="8" t="s">
        <v>466</v>
      </c>
      <c r="N12" s="10">
        <v>20.14</v>
      </c>
      <c r="O12" s="11">
        <f t="shared" si="0"/>
        <v>64.967741935483872</v>
      </c>
      <c r="P12" s="10">
        <v>1</v>
      </c>
      <c r="Q12" s="10">
        <v>0.6</v>
      </c>
      <c r="R12" s="11">
        <f t="shared" si="1"/>
        <v>80</v>
      </c>
      <c r="S12" s="10">
        <v>0</v>
      </c>
      <c r="T12" s="10">
        <v>1</v>
      </c>
      <c r="U12" s="11">
        <f t="shared" si="2"/>
        <v>50</v>
      </c>
      <c r="V12" s="10">
        <v>1</v>
      </c>
      <c r="W12" s="11">
        <f t="shared" si="3"/>
        <v>100</v>
      </c>
      <c r="X12" s="11">
        <f t="shared" si="4"/>
        <v>72</v>
      </c>
      <c r="Y12" s="10">
        <v>0</v>
      </c>
      <c r="Z12" s="11">
        <f t="shared" si="5"/>
        <v>0</v>
      </c>
      <c r="AA12" s="10">
        <v>1</v>
      </c>
      <c r="AB12" s="11">
        <f t="shared" si="17"/>
        <v>100</v>
      </c>
      <c r="AC12" s="10">
        <v>0.5</v>
      </c>
      <c r="AD12" s="10">
        <v>1</v>
      </c>
      <c r="AE12" s="10">
        <v>0.5</v>
      </c>
      <c r="AF12" s="10">
        <v>1</v>
      </c>
      <c r="AG12" s="11">
        <f t="shared" si="7"/>
        <v>75</v>
      </c>
      <c r="AH12" s="10">
        <v>0</v>
      </c>
      <c r="AI12" s="10">
        <v>1</v>
      </c>
      <c r="AJ12" s="10">
        <v>1</v>
      </c>
      <c r="AK12" s="10">
        <v>1</v>
      </c>
      <c r="AL12" s="11">
        <f t="shared" si="8"/>
        <v>75</v>
      </c>
      <c r="AM12" s="11">
        <f t="shared" si="9"/>
        <v>70</v>
      </c>
      <c r="AN12" s="10">
        <v>1</v>
      </c>
      <c r="AO12" s="10">
        <v>0</v>
      </c>
      <c r="AP12" s="10">
        <v>1</v>
      </c>
      <c r="AQ12" s="10">
        <v>1</v>
      </c>
      <c r="AR12" s="11">
        <f t="shared" si="10"/>
        <v>75</v>
      </c>
      <c r="AS12" s="10">
        <v>0.5</v>
      </c>
      <c r="AT12" s="10">
        <v>0.25</v>
      </c>
      <c r="AU12" s="11">
        <f t="shared" si="11"/>
        <v>37.5</v>
      </c>
      <c r="AV12" s="10">
        <v>1</v>
      </c>
      <c r="AW12" s="10">
        <v>0.5</v>
      </c>
      <c r="AX12" s="11">
        <f t="shared" si="12"/>
        <v>75</v>
      </c>
      <c r="AY12" s="10">
        <v>0.5</v>
      </c>
      <c r="AZ12" s="10">
        <v>0.82</v>
      </c>
      <c r="BA12" s="11">
        <f t="shared" si="13"/>
        <v>65.999999999999986</v>
      </c>
      <c r="BB12" s="10">
        <v>0</v>
      </c>
      <c r="BC12" s="10">
        <v>1</v>
      </c>
      <c r="BD12" s="11">
        <f t="shared" si="14"/>
        <v>50</v>
      </c>
      <c r="BE12" s="11">
        <f t="shared" si="15"/>
        <v>63.083333333333336</v>
      </c>
      <c r="BF12" s="10">
        <v>0.64</v>
      </c>
      <c r="BG12" s="10">
        <v>0</v>
      </c>
      <c r="BH12" s="10">
        <v>0.5</v>
      </c>
      <c r="BI12" s="10">
        <v>0.83</v>
      </c>
      <c r="BJ12" s="11">
        <f t="shared" si="16"/>
        <v>49.250000000000007</v>
      </c>
    </row>
    <row r="13" spans="1:62" x14ac:dyDescent="0.3">
      <c r="A13" s="8" t="s">
        <v>485</v>
      </c>
      <c r="B13" s="8" t="s">
        <v>25</v>
      </c>
      <c r="C13" s="8" t="s">
        <v>26</v>
      </c>
      <c r="D13" s="8" t="s">
        <v>150</v>
      </c>
      <c r="E13" s="8" t="s">
        <v>300</v>
      </c>
      <c r="F13" s="8" t="s">
        <v>44</v>
      </c>
      <c r="G13" s="8" t="s">
        <v>366</v>
      </c>
      <c r="H13" s="8" t="s">
        <v>366</v>
      </c>
      <c r="I13" s="8" t="s">
        <v>32</v>
      </c>
      <c r="J13" s="8" t="s">
        <v>463</v>
      </c>
      <c r="K13" s="9">
        <v>45182.7190625</v>
      </c>
      <c r="L13" s="9">
        <v>45182.827025462961</v>
      </c>
      <c r="M13" s="10" t="s">
        <v>486</v>
      </c>
      <c r="N13" s="10">
        <v>25.27</v>
      </c>
      <c r="O13" s="11">
        <f t="shared" si="0"/>
        <v>81.516129032258064</v>
      </c>
      <c r="P13" s="10">
        <v>0.83</v>
      </c>
      <c r="Q13" s="10">
        <v>1</v>
      </c>
      <c r="R13" s="11">
        <f t="shared" si="1"/>
        <v>91.5</v>
      </c>
      <c r="S13" s="10">
        <v>1</v>
      </c>
      <c r="T13" s="10">
        <v>1</v>
      </c>
      <c r="U13" s="11">
        <f t="shared" si="2"/>
        <v>100</v>
      </c>
      <c r="V13" s="10">
        <v>0</v>
      </c>
      <c r="W13" s="11">
        <f t="shared" si="3"/>
        <v>0</v>
      </c>
      <c r="X13" s="11">
        <f t="shared" si="4"/>
        <v>76.599999999999994</v>
      </c>
      <c r="Y13" s="10">
        <v>0.25</v>
      </c>
      <c r="Z13" s="11">
        <f t="shared" si="5"/>
        <v>25</v>
      </c>
      <c r="AA13" s="10">
        <v>1</v>
      </c>
      <c r="AB13" s="11">
        <f t="shared" si="17"/>
        <v>100</v>
      </c>
      <c r="AC13" s="10">
        <v>1</v>
      </c>
      <c r="AD13" s="10">
        <v>0</v>
      </c>
      <c r="AE13" s="10">
        <v>1</v>
      </c>
      <c r="AF13" s="10">
        <v>1</v>
      </c>
      <c r="AG13" s="11">
        <f t="shared" si="7"/>
        <v>75</v>
      </c>
      <c r="AH13" s="10">
        <v>1</v>
      </c>
      <c r="AI13" s="10">
        <v>1</v>
      </c>
      <c r="AJ13" s="10">
        <v>1</v>
      </c>
      <c r="AK13" s="10">
        <v>1</v>
      </c>
      <c r="AL13" s="11">
        <f t="shared" si="8"/>
        <v>100</v>
      </c>
      <c r="AM13" s="11">
        <f t="shared" si="9"/>
        <v>82.5</v>
      </c>
      <c r="AN13" s="10">
        <v>1</v>
      </c>
      <c r="AO13" s="10">
        <v>1</v>
      </c>
      <c r="AP13" s="10">
        <v>1</v>
      </c>
      <c r="AQ13" s="10">
        <v>1</v>
      </c>
      <c r="AR13" s="11">
        <f t="shared" si="10"/>
        <v>100</v>
      </c>
      <c r="AS13" s="10">
        <v>1</v>
      </c>
      <c r="AT13" s="10">
        <v>0.5</v>
      </c>
      <c r="AU13" s="11">
        <f t="shared" si="11"/>
        <v>75</v>
      </c>
      <c r="AV13" s="10">
        <v>1</v>
      </c>
      <c r="AW13" s="10">
        <v>0.83</v>
      </c>
      <c r="AX13" s="11">
        <f t="shared" si="12"/>
        <v>91.5</v>
      </c>
      <c r="AY13" s="10">
        <v>0.76</v>
      </c>
      <c r="AZ13" s="10">
        <v>0.94</v>
      </c>
      <c r="BA13" s="11">
        <f t="shared" si="13"/>
        <v>85</v>
      </c>
      <c r="BB13" s="10">
        <v>0.5</v>
      </c>
      <c r="BC13" s="10">
        <v>1</v>
      </c>
      <c r="BD13" s="11">
        <f t="shared" si="14"/>
        <v>75</v>
      </c>
      <c r="BE13" s="11">
        <f t="shared" si="15"/>
        <v>87.75</v>
      </c>
      <c r="BF13" s="10">
        <v>0</v>
      </c>
      <c r="BG13" s="10">
        <v>1</v>
      </c>
      <c r="BH13" s="10">
        <v>0.64</v>
      </c>
      <c r="BI13" s="10">
        <v>1</v>
      </c>
      <c r="BJ13" s="11">
        <f t="shared" si="16"/>
        <v>66</v>
      </c>
    </row>
    <row r="14" spans="1:62" x14ac:dyDescent="0.3">
      <c r="A14" s="8" t="s">
        <v>487</v>
      </c>
      <c r="B14" s="8" t="s">
        <v>25</v>
      </c>
      <c r="C14" s="8" t="s">
        <v>26</v>
      </c>
      <c r="D14" s="8" t="s">
        <v>150</v>
      </c>
      <c r="E14" s="8" t="s">
        <v>300</v>
      </c>
      <c r="F14" s="8" t="s">
        <v>44</v>
      </c>
      <c r="G14" s="8" t="s">
        <v>46</v>
      </c>
      <c r="H14" s="8" t="s">
        <v>46</v>
      </c>
      <c r="I14" s="8" t="s">
        <v>32</v>
      </c>
      <c r="J14" s="8" t="s">
        <v>463</v>
      </c>
      <c r="K14" s="9">
        <v>45177.433877314812</v>
      </c>
      <c r="L14" s="9">
        <v>45177.482557870368</v>
      </c>
      <c r="M14" s="10" t="s">
        <v>488</v>
      </c>
      <c r="N14" s="10">
        <v>23.74</v>
      </c>
      <c r="O14" s="11">
        <f t="shared" si="0"/>
        <v>76.58064516129032</v>
      </c>
      <c r="P14" s="10">
        <v>0.6</v>
      </c>
      <c r="Q14" s="10">
        <v>1</v>
      </c>
      <c r="R14" s="11">
        <f t="shared" si="1"/>
        <v>80</v>
      </c>
      <c r="S14" s="10">
        <v>1</v>
      </c>
      <c r="T14" s="10">
        <v>0.8</v>
      </c>
      <c r="U14" s="11">
        <f t="shared" si="2"/>
        <v>90</v>
      </c>
      <c r="V14" s="10">
        <v>1</v>
      </c>
      <c r="W14" s="11">
        <f t="shared" si="3"/>
        <v>100</v>
      </c>
      <c r="X14" s="11">
        <f t="shared" si="4"/>
        <v>88.000000000000014</v>
      </c>
      <c r="Y14" s="10">
        <v>0</v>
      </c>
      <c r="Z14" s="11">
        <f t="shared" si="5"/>
        <v>0</v>
      </c>
      <c r="AA14" s="10">
        <v>0</v>
      </c>
      <c r="AB14" s="11">
        <f t="shared" si="17"/>
        <v>0</v>
      </c>
      <c r="AC14" s="10">
        <v>0</v>
      </c>
      <c r="AD14" s="10">
        <v>1</v>
      </c>
      <c r="AE14" s="10">
        <v>1</v>
      </c>
      <c r="AF14" s="10">
        <v>1</v>
      </c>
      <c r="AG14" s="11">
        <f t="shared" si="7"/>
        <v>75</v>
      </c>
      <c r="AH14" s="10">
        <v>1</v>
      </c>
      <c r="AI14" s="10">
        <v>1</v>
      </c>
      <c r="AJ14" s="10">
        <v>1</v>
      </c>
      <c r="AK14" s="10">
        <v>1</v>
      </c>
      <c r="AL14" s="11">
        <f t="shared" si="8"/>
        <v>100</v>
      </c>
      <c r="AM14" s="11">
        <f t="shared" si="9"/>
        <v>70</v>
      </c>
      <c r="AN14" s="10">
        <v>1</v>
      </c>
      <c r="AO14" s="10">
        <v>1</v>
      </c>
      <c r="AP14" s="10">
        <v>1</v>
      </c>
      <c r="AQ14" s="10">
        <v>1</v>
      </c>
      <c r="AR14" s="11">
        <f t="shared" si="10"/>
        <v>100</v>
      </c>
      <c r="AS14" s="10">
        <v>0.33</v>
      </c>
      <c r="AT14" s="10">
        <v>0.5</v>
      </c>
      <c r="AU14" s="11">
        <f t="shared" si="11"/>
        <v>41.5</v>
      </c>
      <c r="AV14" s="10">
        <v>0.5</v>
      </c>
      <c r="AW14" s="10">
        <v>0.71</v>
      </c>
      <c r="AX14" s="11">
        <f t="shared" si="12"/>
        <v>60.5</v>
      </c>
      <c r="AY14" s="10">
        <v>0.83</v>
      </c>
      <c r="AZ14" s="10">
        <v>0.56000000000000005</v>
      </c>
      <c r="BA14" s="11">
        <f t="shared" si="13"/>
        <v>69.5</v>
      </c>
      <c r="BB14" s="10">
        <v>1</v>
      </c>
      <c r="BC14" s="10">
        <v>1</v>
      </c>
      <c r="BD14" s="11">
        <f t="shared" si="14"/>
        <v>100</v>
      </c>
      <c r="BE14" s="11">
        <f t="shared" si="15"/>
        <v>78.583333333333329</v>
      </c>
      <c r="BF14" s="10">
        <v>0.33</v>
      </c>
      <c r="BG14" s="10">
        <v>1</v>
      </c>
      <c r="BH14" s="10">
        <v>0.56999999999999995</v>
      </c>
      <c r="BI14" s="10">
        <v>1</v>
      </c>
      <c r="BJ14" s="11">
        <f t="shared" si="16"/>
        <v>72.5</v>
      </c>
    </row>
    <row r="15" spans="1:62" x14ac:dyDescent="0.3">
      <c r="A15" s="8" t="s">
        <v>489</v>
      </c>
      <c r="B15" s="8" t="s">
        <v>25</v>
      </c>
      <c r="C15" s="8" t="s">
        <v>26</v>
      </c>
      <c r="D15" s="8" t="s">
        <v>49</v>
      </c>
      <c r="E15" s="8" t="s">
        <v>300</v>
      </c>
      <c r="F15" s="8" t="s">
        <v>44</v>
      </c>
      <c r="G15" s="8" t="s">
        <v>490</v>
      </c>
      <c r="H15" s="8" t="s">
        <v>490</v>
      </c>
      <c r="I15" s="8" t="s">
        <v>32</v>
      </c>
      <c r="J15" s="8" t="s">
        <v>463</v>
      </c>
      <c r="K15" s="9">
        <v>45177.637280092589</v>
      </c>
      <c r="L15" s="9">
        <v>45177.728067129632</v>
      </c>
      <c r="M15" s="10" t="s">
        <v>491</v>
      </c>
      <c r="N15" s="10">
        <v>23.51</v>
      </c>
      <c r="O15" s="11">
        <f t="shared" si="0"/>
        <v>75.838709677419359</v>
      </c>
      <c r="P15" s="10">
        <v>1</v>
      </c>
      <c r="Q15" s="10">
        <v>0.4</v>
      </c>
      <c r="R15" s="11">
        <f t="shared" si="1"/>
        <v>70</v>
      </c>
      <c r="S15" s="10">
        <v>1</v>
      </c>
      <c r="T15" s="10">
        <v>0.6</v>
      </c>
      <c r="U15" s="11">
        <f t="shared" si="2"/>
        <v>80</v>
      </c>
      <c r="V15" s="10">
        <v>1</v>
      </c>
      <c r="W15" s="11">
        <f t="shared" si="3"/>
        <v>100</v>
      </c>
      <c r="X15" s="11">
        <f t="shared" si="4"/>
        <v>80</v>
      </c>
      <c r="Y15" s="10">
        <v>1</v>
      </c>
      <c r="Z15" s="11">
        <f t="shared" si="5"/>
        <v>100</v>
      </c>
      <c r="AA15" s="10">
        <v>1</v>
      </c>
      <c r="AB15" s="11">
        <f t="shared" si="17"/>
        <v>100</v>
      </c>
      <c r="AC15" s="10">
        <v>0.5</v>
      </c>
      <c r="AD15" s="10">
        <v>1</v>
      </c>
      <c r="AE15" s="10">
        <v>1</v>
      </c>
      <c r="AF15" s="10">
        <v>0.5</v>
      </c>
      <c r="AG15" s="11">
        <f t="shared" si="7"/>
        <v>75</v>
      </c>
      <c r="AH15" s="10">
        <v>1</v>
      </c>
      <c r="AI15" s="10">
        <v>1</v>
      </c>
      <c r="AJ15" s="10">
        <v>1</v>
      </c>
      <c r="AK15" s="10">
        <v>1</v>
      </c>
      <c r="AL15" s="11">
        <f t="shared" si="8"/>
        <v>100</v>
      </c>
      <c r="AM15" s="11">
        <f t="shared" si="9"/>
        <v>90</v>
      </c>
      <c r="AN15" s="10">
        <v>0.6</v>
      </c>
      <c r="AO15" s="10">
        <v>0.67</v>
      </c>
      <c r="AP15" s="10">
        <v>1</v>
      </c>
      <c r="AQ15" s="10">
        <v>1</v>
      </c>
      <c r="AR15" s="11">
        <f t="shared" si="10"/>
        <v>81.75</v>
      </c>
      <c r="AS15" s="10">
        <v>0.25</v>
      </c>
      <c r="AT15" s="10">
        <v>0.25</v>
      </c>
      <c r="AU15" s="11">
        <f t="shared" si="11"/>
        <v>25</v>
      </c>
      <c r="AV15" s="10">
        <v>1</v>
      </c>
      <c r="AW15" s="10">
        <v>0.28999999999999998</v>
      </c>
      <c r="AX15" s="11">
        <f t="shared" si="12"/>
        <v>64.5</v>
      </c>
      <c r="AY15" s="10">
        <v>0.94</v>
      </c>
      <c r="AZ15" s="10">
        <v>0.5</v>
      </c>
      <c r="BA15" s="11">
        <f t="shared" si="13"/>
        <v>72</v>
      </c>
      <c r="BB15" s="10">
        <v>0.6</v>
      </c>
      <c r="BC15" s="10">
        <v>1</v>
      </c>
      <c r="BD15" s="11">
        <f t="shared" si="14"/>
        <v>80</v>
      </c>
      <c r="BE15" s="11">
        <f t="shared" si="15"/>
        <v>67.5</v>
      </c>
      <c r="BF15" s="10">
        <v>0.5</v>
      </c>
      <c r="BG15" s="10">
        <v>0.75</v>
      </c>
      <c r="BH15" s="10">
        <v>0.67</v>
      </c>
      <c r="BI15" s="10">
        <v>0.5</v>
      </c>
      <c r="BJ15" s="11">
        <f t="shared" si="16"/>
        <v>60.5</v>
      </c>
    </row>
    <row r="16" spans="1:62" x14ac:dyDescent="0.3">
      <c r="A16" s="8" t="s">
        <v>492</v>
      </c>
      <c r="B16" s="8" t="s">
        <v>25</v>
      </c>
      <c r="C16" s="8" t="s">
        <v>26</v>
      </c>
      <c r="D16" s="8" t="s">
        <v>150</v>
      </c>
      <c r="E16" s="8" t="s">
        <v>300</v>
      </c>
      <c r="F16" s="103" t="s">
        <v>29</v>
      </c>
      <c r="G16" s="8" t="s">
        <v>493</v>
      </c>
      <c r="H16" s="8" t="s">
        <v>54</v>
      </c>
      <c r="I16" s="8"/>
      <c r="J16" s="8" t="s">
        <v>463</v>
      </c>
      <c r="K16" s="8" t="s">
        <v>494</v>
      </c>
      <c r="L16" s="8" t="s">
        <v>495</v>
      </c>
      <c r="M16" s="8" t="s">
        <v>496</v>
      </c>
      <c r="N16" s="10">
        <v>21.3</v>
      </c>
      <c r="O16" s="11">
        <f t="shared" si="0"/>
        <v>68.709677419354847</v>
      </c>
      <c r="P16" s="10">
        <v>1</v>
      </c>
      <c r="Q16" s="10">
        <v>0.71</v>
      </c>
      <c r="R16" s="11">
        <f t="shared" si="1"/>
        <v>85.5</v>
      </c>
      <c r="S16" s="10">
        <v>1</v>
      </c>
      <c r="T16" s="10">
        <v>0.6</v>
      </c>
      <c r="U16" s="11">
        <f t="shared" si="2"/>
        <v>80</v>
      </c>
      <c r="V16" s="10">
        <v>1</v>
      </c>
      <c r="W16" s="11">
        <f t="shared" si="3"/>
        <v>100</v>
      </c>
      <c r="X16" s="11">
        <f t="shared" si="4"/>
        <v>86.200000000000017</v>
      </c>
      <c r="Y16" s="10">
        <v>1</v>
      </c>
      <c r="Z16" s="11">
        <f t="shared" si="5"/>
        <v>100</v>
      </c>
      <c r="AA16" s="10">
        <v>0</v>
      </c>
      <c r="AB16" s="11">
        <f t="shared" si="17"/>
        <v>0</v>
      </c>
      <c r="AC16" s="10">
        <v>1</v>
      </c>
      <c r="AD16" s="10">
        <v>1</v>
      </c>
      <c r="AE16" s="10">
        <v>0.5</v>
      </c>
      <c r="AF16" s="10">
        <v>0.5</v>
      </c>
      <c r="AG16" s="11">
        <f t="shared" si="7"/>
        <v>75</v>
      </c>
      <c r="AH16" s="10">
        <v>1</v>
      </c>
      <c r="AI16" s="10">
        <v>1</v>
      </c>
      <c r="AJ16" s="10">
        <v>1</v>
      </c>
      <c r="AK16" s="10">
        <v>1</v>
      </c>
      <c r="AL16" s="11">
        <f t="shared" si="8"/>
        <v>100</v>
      </c>
      <c r="AM16" s="11">
        <f t="shared" si="9"/>
        <v>80</v>
      </c>
      <c r="AN16" s="10">
        <v>0.5</v>
      </c>
      <c r="AO16" s="10">
        <v>1</v>
      </c>
      <c r="AP16" s="10">
        <v>0.5</v>
      </c>
      <c r="AQ16" s="10">
        <v>1</v>
      </c>
      <c r="AR16" s="11">
        <f t="shared" si="10"/>
        <v>75</v>
      </c>
      <c r="AS16" s="10">
        <v>0.17</v>
      </c>
      <c r="AT16" s="10">
        <v>0.5</v>
      </c>
      <c r="AU16" s="11">
        <f t="shared" si="11"/>
        <v>33.5</v>
      </c>
      <c r="AV16" s="10">
        <v>0.28999999999999998</v>
      </c>
      <c r="AW16" s="10">
        <v>0.5</v>
      </c>
      <c r="AX16" s="11">
        <f t="shared" si="12"/>
        <v>39.5</v>
      </c>
      <c r="AY16" s="10">
        <v>0.82</v>
      </c>
      <c r="AZ16" s="10">
        <v>0.78</v>
      </c>
      <c r="BA16" s="11">
        <f t="shared" si="13"/>
        <v>80</v>
      </c>
      <c r="BB16" s="10">
        <v>1</v>
      </c>
      <c r="BC16" s="10">
        <v>0.5</v>
      </c>
      <c r="BD16" s="11">
        <f t="shared" si="14"/>
        <v>75</v>
      </c>
      <c r="BE16" s="11">
        <f t="shared" si="15"/>
        <v>63</v>
      </c>
      <c r="BF16" s="10">
        <v>0.6</v>
      </c>
      <c r="BG16" s="10">
        <v>0.33</v>
      </c>
      <c r="BH16" s="10">
        <v>0</v>
      </c>
      <c r="BI16" s="10">
        <v>0.5</v>
      </c>
      <c r="BJ16" s="11">
        <f t="shared" si="16"/>
        <v>35.75</v>
      </c>
    </row>
    <row r="17" spans="1:62" x14ac:dyDescent="0.3">
      <c r="A17" s="8" t="s">
        <v>497</v>
      </c>
      <c r="B17" s="8" t="s">
        <v>25</v>
      </c>
      <c r="C17" s="8" t="s">
        <v>26</v>
      </c>
      <c r="D17" s="8" t="s">
        <v>43</v>
      </c>
      <c r="E17" s="8" t="s">
        <v>300</v>
      </c>
      <c r="F17" s="8" t="s">
        <v>44</v>
      </c>
      <c r="G17" s="8" t="s">
        <v>313</v>
      </c>
      <c r="H17" s="8" t="s">
        <v>313</v>
      </c>
      <c r="I17" s="8" t="s">
        <v>32</v>
      </c>
      <c r="J17" s="8" t="s">
        <v>463</v>
      </c>
      <c r="K17" s="9">
        <v>45177.496782407405</v>
      </c>
      <c r="L17" s="9">
        <v>45177.565115740741</v>
      </c>
      <c r="M17" s="10" t="s">
        <v>347</v>
      </c>
      <c r="N17" s="10">
        <v>26.08</v>
      </c>
      <c r="O17" s="11">
        <f t="shared" si="0"/>
        <v>84.129032258064512</v>
      </c>
      <c r="P17" s="10">
        <v>1</v>
      </c>
      <c r="Q17" s="10">
        <v>1</v>
      </c>
      <c r="R17" s="11">
        <f t="shared" si="1"/>
        <v>100</v>
      </c>
      <c r="S17" s="10">
        <v>1</v>
      </c>
      <c r="T17" s="10">
        <v>1</v>
      </c>
      <c r="U17" s="11">
        <f t="shared" si="2"/>
        <v>100</v>
      </c>
      <c r="V17" s="10">
        <v>1</v>
      </c>
      <c r="W17" s="11">
        <f t="shared" si="3"/>
        <v>100</v>
      </c>
      <c r="X17" s="11">
        <f t="shared" si="4"/>
        <v>100</v>
      </c>
      <c r="Y17" s="10">
        <v>1</v>
      </c>
      <c r="Z17" s="11">
        <f t="shared" si="5"/>
        <v>100</v>
      </c>
      <c r="AA17" s="10">
        <v>1</v>
      </c>
      <c r="AB17" s="11">
        <f t="shared" si="17"/>
        <v>100</v>
      </c>
      <c r="AC17" s="10">
        <v>1</v>
      </c>
      <c r="AD17" s="10">
        <v>1</v>
      </c>
      <c r="AE17" s="10">
        <v>1</v>
      </c>
      <c r="AF17" s="10">
        <v>0.5</v>
      </c>
      <c r="AG17" s="11">
        <f t="shared" si="7"/>
        <v>87.5</v>
      </c>
      <c r="AH17" s="10">
        <v>1</v>
      </c>
      <c r="AI17" s="10">
        <v>1</v>
      </c>
      <c r="AJ17" s="10">
        <v>1</v>
      </c>
      <c r="AK17" s="10">
        <v>0.5</v>
      </c>
      <c r="AL17" s="11">
        <f t="shared" si="8"/>
        <v>87.5</v>
      </c>
      <c r="AM17" s="11">
        <f t="shared" si="9"/>
        <v>90</v>
      </c>
      <c r="AN17" s="10">
        <v>1</v>
      </c>
      <c r="AO17" s="10">
        <v>1</v>
      </c>
      <c r="AP17" s="10">
        <v>1</v>
      </c>
      <c r="AQ17" s="10">
        <v>1</v>
      </c>
      <c r="AR17" s="11">
        <f t="shared" si="10"/>
        <v>100</v>
      </c>
      <c r="AS17" s="10">
        <v>1</v>
      </c>
      <c r="AT17" s="10">
        <v>0.25</v>
      </c>
      <c r="AU17" s="11">
        <f t="shared" si="11"/>
        <v>62.5</v>
      </c>
      <c r="AV17" s="10">
        <v>1</v>
      </c>
      <c r="AW17" s="10">
        <v>0.5</v>
      </c>
      <c r="AX17" s="11">
        <f t="shared" si="12"/>
        <v>75</v>
      </c>
      <c r="AY17" s="10">
        <v>0.89</v>
      </c>
      <c r="AZ17" s="10">
        <v>0.61</v>
      </c>
      <c r="BA17" s="11">
        <f t="shared" si="13"/>
        <v>75</v>
      </c>
      <c r="BB17" s="10">
        <v>1</v>
      </c>
      <c r="BC17" s="10">
        <v>0.67</v>
      </c>
      <c r="BD17" s="11">
        <f t="shared" si="14"/>
        <v>83.5</v>
      </c>
      <c r="BE17" s="11">
        <f t="shared" si="15"/>
        <v>82.666666666666671</v>
      </c>
      <c r="BF17" s="10">
        <v>0.5</v>
      </c>
      <c r="BG17" s="10">
        <v>0</v>
      </c>
      <c r="BH17" s="10">
        <v>0.67</v>
      </c>
      <c r="BI17" s="10">
        <v>1</v>
      </c>
      <c r="BJ17" s="11">
        <f t="shared" si="16"/>
        <v>54.25</v>
      </c>
    </row>
    <row r="18" spans="1:62" x14ac:dyDescent="0.3">
      <c r="A18" s="8" t="s">
        <v>498</v>
      </c>
      <c r="B18" s="8" t="s">
        <v>25</v>
      </c>
      <c r="C18" s="8" t="s">
        <v>26</v>
      </c>
      <c r="D18" s="8" t="s">
        <v>499</v>
      </c>
      <c r="E18" s="8" t="s">
        <v>300</v>
      </c>
      <c r="F18" s="8" t="s">
        <v>198</v>
      </c>
      <c r="G18" s="8" t="s">
        <v>500</v>
      </c>
      <c r="H18" s="8" t="s">
        <v>501</v>
      </c>
      <c r="I18" s="8"/>
      <c r="J18" s="8" t="s">
        <v>463</v>
      </c>
      <c r="K18" s="8" t="s">
        <v>502</v>
      </c>
      <c r="L18" s="8" t="s">
        <v>503</v>
      </c>
      <c r="M18" s="8" t="s">
        <v>504</v>
      </c>
      <c r="N18" s="10">
        <v>17.36</v>
      </c>
      <c r="O18" s="11">
        <f t="shared" si="0"/>
        <v>55.999999999999993</v>
      </c>
      <c r="P18" s="10">
        <v>1</v>
      </c>
      <c r="Q18" s="10">
        <v>0.33</v>
      </c>
      <c r="R18" s="11">
        <f t="shared" si="1"/>
        <v>66.5</v>
      </c>
      <c r="S18" s="10">
        <v>1</v>
      </c>
      <c r="T18" s="10">
        <v>0</v>
      </c>
      <c r="U18" s="11">
        <f t="shared" si="2"/>
        <v>50</v>
      </c>
      <c r="V18" s="10">
        <v>0</v>
      </c>
      <c r="W18" s="11">
        <f t="shared" si="3"/>
        <v>0</v>
      </c>
      <c r="X18" s="11">
        <f t="shared" si="4"/>
        <v>46.6</v>
      </c>
      <c r="Y18" s="10">
        <v>0</v>
      </c>
      <c r="Z18" s="11">
        <f t="shared" si="5"/>
        <v>0</v>
      </c>
      <c r="AA18" s="10">
        <v>0</v>
      </c>
      <c r="AB18" s="11">
        <f t="shared" si="17"/>
        <v>0</v>
      </c>
      <c r="AC18" s="10">
        <v>1</v>
      </c>
      <c r="AD18" s="10">
        <v>0.5</v>
      </c>
      <c r="AE18" s="10">
        <v>0.5</v>
      </c>
      <c r="AF18" s="10">
        <v>0</v>
      </c>
      <c r="AG18" s="11">
        <f t="shared" si="7"/>
        <v>50</v>
      </c>
      <c r="AH18" s="10">
        <v>1</v>
      </c>
      <c r="AI18" s="10">
        <v>0.33</v>
      </c>
      <c r="AJ18" s="10">
        <v>1</v>
      </c>
      <c r="AK18" s="10">
        <v>0</v>
      </c>
      <c r="AL18" s="11">
        <f t="shared" si="8"/>
        <v>58.25</v>
      </c>
      <c r="AM18" s="11">
        <f t="shared" si="9"/>
        <v>43.3</v>
      </c>
      <c r="AN18" s="10">
        <v>1</v>
      </c>
      <c r="AO18" s="10">
        <v>1</v>
      </c>
      <c r="AP18" s="10">
        <v>1</v>
      </c>
      <c r="AQ18" s="10">
        <v>0.8</v>
      </c>
      <c r="AR18" s="11">
        <f t="shared" si="10"/>
        <v>95</v>
      </c>
      <c r="AS18" s="10">
        <v>0</v>
      </c>
      <c r="AT18" s="10">
        <v>0.33</v>
      </c>
      <c r="AU18" s="11">
        <f t="shared" si="11"/>
        <v>16.5</v>
      </c>
      <c r="AV18" s="10">
        <v>1</v>
      </c>
      <c r="AW18" s="10">
        <v>0.43</v>
      </c>
      <c r="AX18" s="11">
        <f t="shared" si="12"/>
        <v>71.5</v>
      </c>
      <c r="AY18" s="10">
        <v>0.67</v>
      </c>
      <c r="AZ18" s="10">
        <v>0.53</v>
      </c>
      <c r="BA18" s="11">
        <f t="shared" si="13"/>
        <v>60.000000000000007</v>
      </c>
      <c r="BB18" s="10">
        <v>0.6</v>
      </c>
      <c r="BC18" s="10">
        <v>0.5</v>
      </c>
      <c r="BD18" s="11">
        <f t="shared" si="14"/>
        <v>55.000000000000007</v>
      </c>
      <c r="BE18" s="11">
        <f t="shared" si="15"/>
        <v>65.499999999999986</v>
      </c>
      <c r="BF18" s="10">
        <v>0.67</v>
      </c>
      <c r="BG18" s="10">
        <v>0.5</v>
      </c>
      <c r="BH18" s="10">
        <v>0.83</v>
      </c>
      <c r="BI18" s="10">
        <v>0.83</v>
      </c>
      <c r="BJ18" s="11">
        <f t="shared" si="16"/>
        <v>70.75</v>
      </c>
    </row>
    <row r="19" spans="1:62" x14ac:dyDescent="0.3">
      <c r="A19" s="8" t="s">
        <v>505</v>
      </c>
      <c r="B19" s="8" t="s">
        <v>25</v>
      </c>
      <c r="C19" s="8" t="s">
        <v>26</v>
      </c>
      <c r="D19" s="8" t="s">
        <v>38</v>
      </c>
      <c r="E19" s="8" t="s">
        <v>300</v>
      </c>
      <c r="F19" s="8" t="s">
        <v>44</v>
      </c>
      <c r="G19" s="8" t="s">
        <v>336</v>
      </c>
      <c r="H19" s="8" t="s">
        <v>336</v>
      </c>
      <c r="I19" s="8" t="s">
        <v>32</v>
      </c>
      <c r="J19" s="8" t="s">
        <v>463</v>
      </c>
      <c r="K19" s="9">
        <v>45183.584606481483</v>
      </c>
      <c r="L19" s="9">
        <v>45183.627418981479</v>
      </c>
      <c r="M19" s="10" t="s">
        <v>477</v>
      </c>
      <c r="N19" s="10">
        <v>21.89</v>
      </c>
      <c r="O19" s="11">
        <f t="shared" si="0"/>
        <v>70.612903225806463</v>
      </c>
      <c r="P19" s="10">
        <v>0.28999999999999998</v>
      </c>
      <c r="Q19" s="10">
        <v>1</v>
      </c>
      <c r="R19" s="11">
        <f t="shared" si="1"/>
        <v>64.5</v>
      </c>
      <c r="S19" s="10">
        <v>0</v>
      </c>
      <c r="T19" s="10">
        <v>1</v>
      </c>
      <c r="U19" s="11">
        <f t="shared" si="2"/>
        <v>50</v>
      </c>
      <c r="V19" s="10">
        <v>1</v>
      </c>
      <c r="W19" s="11">
        <f t="shared" si="3"/>
        <v>100</v>
      </c>
      <c r="X19" s="11">
        <f t="shared" si="4"/>
        <v>65.8</v>
      </c>
      <c r="Y19" s="10">
        <v>1</v>
      </c>
      <c r="Z19" s="11">
        <f t="shared" si="5"/>
        <v>100</v>
      </c>
      <c r="AA19" s="10">
        <v>0</v>
      </c>
      <c r="AB19" s="11">
        <f t="shared" si="17"/>
        <v>0</v>
      </c>
      <c r="AC19" s="10">
        <v>1</v>
      </c>
      <c r="AD19" s="10">
        <v>0</v>
      </c>
      <c r="AE19" s="10">
        <v>1</v>
      </c>
      <c r="AF19" s="10">
        <v>1</v>
      </c>
      <c r="AG19" s="11">
        <f t="shared" si="7"/>
        <v>75</v>
      </c>
      <c r="AH19" s="10">
        <v>1</v>
      </c>
      <c r="AI19" s="10">
        <v>1</v>
      </c>
      <c r="AJ19" s="10">
        <v>1</v>
      </c>
      <c r="AK19" s="10">
        <v>0</v>
      </c>
      <c r="AL19" s="11">
        <f t="shared" si="8"/>
        <v>75</v>
      </c>
      <c r="AM19" s="11">
        <f t="shared" si="9"/>
        <v>70</v>
      </c>
      <c r="AN19" s="10">
        <v>1</v>
      </c>
      <c r="AO19" s="10">
        <v>1</v>
      </c>
      <c r="AP19" s="10">
        <v>1</v>
      </c>
      <c r="AQ19" s="10">
        <v>1</v>
      </c>
      <c r="AR19" s="11">
        <f t="shared" si="10"/>
        <v>100</v>
      </c>
      <c r="AS19" s="10">
        <v>1</v>
      </c>
      <c r="AT19" s="10">
        <v>0.67</v>
      </c>
      <c r="AU19" s="11">
        <f t="shared" si="11"/>
        <v>83.5</v>
      </c>
      <c r="AV19" s="10">
        <v>0.67</v>
      </c>
      <c r="AW19" s="10">
        <v>0</v>
      </c>
      <c r="AX19" s="11">
        <f t="shared" si="12"/>
        <v>33.5</v>
      </c>
      <c r="AY19" s="10">
        <v>0.5</v>
      </c>
      <c r="AZ19" s="10">
        <v>0.83</v>
      </c>
      <c r="BA19" s="11">
        <f t="shared" si="13"/>
        <v>66.5</v>
      </c>
      <c r="BB19" s="10">
        <v>0.6</v>
      </c>
      <c r="BC19" s="10">
        <v>0.5</v>
      </c>
      <c r="BD19" s="11">
        <f t="shared" si="14"/>
        <v>55.000000000000007</v>
      </c>
      <c r="BE19" s="11">
        <f t="shared" si="15"/>
        <v>73.083333333333329</v>
      </c>
      <c r="BF19" s="10">
        <v>0.33</v>
      </c>
      <c r="BG19" s="10">
        <v>0.67</v>
      </c>
      <c r="BH19" s="10">
        <v>0.83</v>
      </c>
      <c r="BI19" s="10">
        <v>1</v>
      </c>
      <c r="BJ19" s="11">
        <f t="shared" si="16"/>
        <v>70.75</v>
      </c>
    </row>
    <row r="20" spans="1:62" x14ac:dyDescent="0.3">
      <c r="A20" s="8" t="s">
        <v>506</v>
      </c>
      <c r="B20" s="8" t="s">
        <v>25</v>
      </c>
      <c r="C20" s="8" t="s">
        <v>26</v>
      </c>
      <c r="D20" s="8" t="s">
        <v>182</v>
      </c>
      <c r="E20" s="8" t="s">
        <v>300</v>
      </c>
      <c r="F20" s="103" t="s">
        <v>29</v>
      </c>
      <c r="G20" s="8" t="s">
        <v>507</v>
      </c>
      <c r="H20" s="8" t="s">
        <v>507</v>
      </c>
      <c r="I20" s="8"/>
      <c r="J20" s="8" t="s">
        <v>463</v>
      </c>
      <c r="K20" s="8" t="s">
        <v>508</v>
      </c>
      <c r="L20" s="8" t="s">
        <v>509</v>
      </c>
      <c r="M20" s="8" t="s">
        <v>510</v>
      </c>
      <c r="N20" s="10">
        <v>22.25</v>
      </c>
      <c r="O20" s="11">
        <f t="shared" si="0"/>
        <v>71.774193548387103</v>
      </c>
      <c r="P20" s="10">
        <v>0.71</v>
      </c>
      <c r="Q20" s="10">
        <v>1</v>
      </c>
      <c r="R20" s="11">
        <f t="shared" si="1"/>
        <v>85.5</v>
      </c>
      <c r="S20" s="10">
        <v>1</v>
      </c>
      <c r="T20" s="10">
        <v>0</v>
      </c>
      <c r="U20" s="11">
        <f t="shared" si="2"/>
        <v>50</v>
      </c>
      <c r="V20" s="10">
        <v>1</v>
      </c>
      <c r="W20" s="11">
        <f t="shared" si="3"/>
        <v>100</v>
      </c>
      <c r="X20" s="11">
        <f t="shared" si="4"/>
        <v>74.2</v>
      </c>
      <c r="Y20" s="10">
        <v>0</v>
      </c>
      <c r="Z20" s="11">
        <f t="shared" si="5"/>
        <v>0</v>
      </c>
      <c r="AA20" s="10">
        <v>1</v>
      </c>
      <c r="AB20" s="11">
        <f t="shared" si="17"/>
        <v>100</v>
      </c>
      <c r="AC20" s="10">
        <v>0.5</v>
      </c>
      <c r="AD20" s="10">
        <v>0.5</v>
      </c>
      <c r="AE20" s="10">
        <v>1</v>
      </c>
      <c r="AF20" s="10">
        <v>0.5</v>
      </c>
      <c r="AG20" s="11">
        <f t="shared" si="7"/>
        <v>62.5</v>
      </c>
      <c r="AH20" s="10">
        <v>1</v>
      </c>
      <c r="AI20" s="10">
        <v>1</v>
      </c>
      <c r="AJ20" s="10">
        <v>1</v>
      </c>
      <c r="AK20" s="10">
        <v>1</v>
      </c>
      <c r="AL20" s="11">
        <f t="shared" si="8"/>
        <v>100</v>
      </c>
      <c r="AM20" s="11">
        <f t="shared" si="9"/>
        <v>75</v>
      </c>
      <c r="AN20" s="10">
        <v>1</v>
      </c>
      <c r="AO20" s="10">
        <v>1</v>
      </c>
      <c r="AP20" s="10">
        <v>0.5</v>
      </c>
      <c r="AQ20" s="10">
        <v>1</v>
      </c>
      <c r="AR20" s="11">
        <f t="shared" si="10"/>
        <v>87.5</v>
      </c>
      <c r="AS20" s="10">
        <v>0.5</v>
      </c>
      <c r="AT20" s="10">
        <v>0.75</v>
      </c>
      <c r="AU20" s="11">
        <f t="shared" si="11"/>
        <v>62.5</v>
      </c>
      <c r="AV20" s="10">
        <v>0.5</v>
      </c>
      <c r="AW20" s="10">
        <v>0.43</v>
      </c>
      <c r="AX20" s="11">
        <f t="shared" si="12"/>
        <v>46.5</v>
      </c>
      <c r="AY20" s="10">
        <v>0.56000000000000005</v>
      </c>
      <c r="AZ20" s="10">
        <v>0.72</v>
      </c>
      <c r="BA20" s="11">
        <f t="shared" si="13"/>
        <v>64</v>
      </c>
      <c r="BB20" s="10">
        <v>1</v>
      </c>
      <c r="BC20" s="10">
        <v>0.5</v>
      </c>
      <c r="BD20" s="11">
        <f t="shared" si="14"/>
        <v>75</v>
      </c>
      <c r="BE20" s="11">
        <f t="shared" si="15"/>
        <v>70.5</v>
      </c>
      <c r="BF20" s="10">
        <v>0.64</v>
      </c>
      <c r="BG20" s="10">
        <v>0.83</v>
      </c>
      <c r="BH20" s="10">
        <v>0.33</v>
      </c>
      <c r="BI20" s="10">
        <v>0.78</v>
      </c>
      <c r="BJ20" s="11">
        <f t="shared" si="16"/>
        <v>64.5</v>
      </c>
    </row>
    <row r="21" spans="1:62" x14ac:dyDescent="0.3">
      <c r="A21" s="8" t="s">
        <v>511</v>
      </c>
      <c r="B21" s="8" t="s">
        <v>25</v>
      </c>
      <c r="C21" s="8" t="s">
        <v>26</v>
      </c>
      <c r="D21" s="8" t="s">
        <v>88</v>
      </c>
      <c r="E21" s="8" t="s">
        <v>300</v>
      </c>
      <c r="F21" s="8" t="s">
        <v>44</v>
      </c>
      <c r="G21" s="8" t="s">
        <v>89</v>
      </c>
      <c r="H21" s="8" t="s">
        <v>89</v>
      </c>
      <c r="I21" s="8" t="s">
        <v>32</v>
      </c>
      <c r="J21" s="8" t="s">
        <v>463</v>
      </c>
      <c r="K21" s="9">
        <v>45184.645266203705</v>
      </c>
      <c r="L21" s="9">
        <v>45184.748182870368</v>
      </c>
      <c r="M21" s="10" t="s">
        <v>512</v>
      </c>
      <c r="N21" s="10">
        <v>21.72</v>
      </c>
      <c r="O21" s="11">
        <f t="shared" si="0"/>
        <v>70.064516129032256</v>
      </c>
      <c r="P21" s="10">
        <v>1</v>
      </c>
      <c r="Q21" s="10">
        <v>1</v>
      </c>
      <c r="R21" s="11">
        <f t="shared" si="1"/>
        <v>100</v>
      </c>
      <c r="S21" s="10">
        <v>1</v>
      </c>
      <c r="T21" s="10">
        <v>0.2</v>
      </c>
      <c r="U21" s="11">
        <f t="shared" si="2"/>
        <v>60</v>
      </c>
      <c r="V21" s="10">
        <v>0</v>
      </c>
      <c r="W21" s="11">
        <f t="shared" si="3"/>
        <v>0</v>
      </c>
      <c r="X21" s="11">
        <f t="shared" si="4"/>
        <v>64</v>
      </c>
      <c r="Y21" s="10">
        <v>1</v>
      </c>
      <c r="Z21" s="11">
        <f t="shared" si="5"/>
        <v>100</v>
      </c>
      <c r="AA21" s="10">
        <v>0</v>
      </c>
      <c r="AB21" s="11">
        <f t="shared" si="17"/>
        <v>0</v>
      </c>
      <c r="AC21" s="10">
        <v>1</v>
      </c>
      <c r="AD21" s="10">
        <v>1</v>
      </c>
      <c r="AE21" s="10">
        <v>1</v>
      </c>
      <c r="AF21" s="10">
        <v>0.5</v>
      </c>
      <c r="AG21" s="11">
        <f t="shared" si="7"/>
        <v>87.5</v>
      </c>
      <c r="AH21" s="10">
        <v>0</v>
      </c>
      <c r="AI21" s="10">
        <v>1</v>
      </c>
      <c r="AJ21" s="10">
        <v>1</v>
      </c>
      <c r="AK21" s="10">
        <v>0.33</v>
      </c>
      <c r="AL21" s="11">
        <f t="shared" si="8"/>
        <v>58.25</v>
      </c>
      <c r="AM21" s="11">
        <f t="shared" si="9"/>
        <v>68.300000000000011</v>
      </c>
      <c r="AN21" s="10">
        <v>0.8</v>
      </c>
      <c r="AO21" s="10">
        <v>1</v>
      </c>
      <c r="AP21" s="10">
        <v>0.5</v>
      </c>
      <c r="AQ21" s="10">
        <v>1</v>
      </c>
      <c r="AR21" s="11">
        <f t="shared" si="10"/>
        <v>82.5</v>
      </c>
      <c r="AS21" s="10">
        <v>1</v>
      </c>
      <c r="AT21" s="10">
        <v>0</v>
      </c>
      <c r="AU21" s="11">
        <f t="shared" si="11"/>
        <v>50</v>
      </c>
      <c r="AV21" s="10">
        <v>1</v>
      </c>
      <c r="AW21" s="10">
        <v>0.5</v>
      </c>
      <c r="AX21" s="11">
        <f t="shared" si="12"/>
        <v>75</v>
      </c>
      <c r="AY21" s="10">
        <v>0.88</v>
      </c>
      <c r="AZ21" s="10">
        <v>0.89</v>
      </c>
      <c r="BA21" s="11">
        <f t="shared" si="13"/>
        <v>88.5</v>
      </c>
      <c r="BB21" s="10">
        <v>0.67</v>
      </c>
      <c r="BC21" s="10">
        <v>1</v>
      </c>
      <c r="BD21" s="11">
        <f t="shared" si="14"/>
        <v>83.5</v>
      </c>
      <c r="BE21" s="11">
        <f t="shared" si="15"/>
        <v>77</v>
      </c>
      <c r="BF21" s="10">
        <v>0.5</v>
      </c>
      <c r="BG21" s="10">
        <v>0.69</v>
      </c>
      <c r="BH21" s="10">
        <v>0.43</v>
      </c>
      <c r="BI21" s="10">
        <v>0.83</v>
      </c>
      <c r="BJ21" s="11">
        <f t="shared" si="16"/>
        <v>61.249999999999993</v>
      </c>
    </row>
    <row r="22" spans="1:62" x14ac:dyDescent="0.3">
      <c r="A22" s="8" t="s">
        <v>513</v>
      </c>
      <c r="B22" s="8" t="s">
        <v>25</v>
      </c>
      <c r="C22" s="8" t="s">
        <v>26</v>
      </c>
      <c r="D22" s="8" t="s">
        <v>150</v>
      </c>
      <c r="E22" s="8" t="s">
        <v>300</v>
      </c>
      <c r="F22" s="8" t="s">
        <v>44</v>
      </c>
      <c r="G22" s="8" t="s">
        <v>514</v>
      </c>
      <c r="H22" s="8" t="s">
        <v>514</v>
      </c>
      <c r="I22" s="8" t="s">
        <v>32</v>
      </c>
      <c r="J22" s="8" t="s">
        <v>463</v>
      </c>
      <c r="K22" s="9">
        <v>45182.772349537037</v>
      </c>
      <c r="L22" s="9">
        <v>45182.879479166666</v>
      </c>
      <c r="M22" s="10" t="s">
        <v>515</v>
      </c>
      <c r="N22" s="10">
        <v>23.2</v>
      </c>
      <c r="O22" s="11">
        <f t="shared" si="0"/>
        <v>74.838709677419359</v>
      </c>
      <c r="P22" s="10">
        <v>0.83</v>
      </c>
      <c r="Q22" s="10">
        <v>0.67</v>
      </c>
      <c r="R22" s="11">
        <f t="shared" si="1"/>
        <v>75</v>
      </c>
      <c r="S22" s="10">
        <v>1</v>
      </c>
      <c r="T22" s="10">
        <v>0</v>
      </c>
      <c r="U22" s="11">
        <f t="shared" si="2"/>
        <v>50</v>
      </c>
      <c r="V22" s="10">
        <v>1</v>
      </c>
      <c r="W22" s="11">
        <f t="shared" si="3"/>
        <v>100</v>
      </c>
      <c r="X22" s="11">
        <f t="shared" si="4"/>
        <v>70</v>
      </c>
      <c r="Y22" s="10">
        <v>1</v>
      </c>
      <c r="Z22" s="11">
        <f t="shared" si="5"/>
        <v>100</v>
      </c>
      <c r="AA22" s="10">
        <v>1</v>
      </c>
      <c r="AB22" s="11">
        <f t="shared" si="17"/>
        <v>100</v>
      </c>
      <c r="AC22" s="10">
        <v>1</v>
      </c>
      <c r="AD22" s="10">
        <v>1</v>
      </c>
      <c r="AE22" s="10">
        <v>1</v>
      </c>
      <c r="AF22" s="10">
        <v>0</v>
      </c>
      <c r="AG22" s="11">
        <f t="shared" si="7"/>
        <v>75</v>
      </c>
      <c r="AH22" s="10">
        <v>1</v>
      </c>
      <c r="AI22" s="10">
        <v>1</v>
      </c>
      <c r="AJ22" s="10">
        <v>1</v>
      </c>
      <c r="AK22" s="10">
        <v>1</v>
      </c>
      <c r="AL22" s="11">
        <f t="shared" si="8"/>
        <v>100</v>
      </c>
      <c r="AM22" s="11">
        <f t="shared" si="9"/>
        <v>90</v>
      </c>
      <c r="AN22" s="10">
        <v>0.8</v>
      </c>
      <c r="AO22" s="10">
        <v>1</v>
      </c>
      <c r="AP22" s="10">
        <v>1</v>
      </c>
      <c r="AQ22" s="10">
        <v>0.5</v>
      </c>
      <c r="AR22" s="11">
        <f t="shared" si="10"/>
        <v>82.5</v>
      </c>
      <c r="AS22" s="10">
        <v>0.5</v>
      </c>
      <c r="AT22" s="10">
        <v>0.25</v>
      </c>
      <c r="AU22" s="11">
        <f t="shared" si="11"/>
        <v>37.5</v>
      </c>
      <c r="AV22" s="10">
        <v>1</v>
      </c>
      <c r="AW22" s="10">
        <v>0.43</v>
      </c>
      <c r="AX22" s="11">
        <f t="shared" si="12"/>
        <v>71.5</v>
      </c>
      <c r="AY22" s="10">
        <v>0.61</v>
      </c>
      <c r="AZ22" s="10">
        <v>0.82</v>
      </c>
      <c r="BA22" s="11">
        <f t="shared" si="13"/>
        <v>71.5</v>
      </c>
      <c r="BB22" s="10">
        <v>1</v>
      </c>
      <c r="BC22" s="10">
        <v>0.6</v>
      </c>
      <c r="BD22" s="11">
        <f t="shared" si="14"/>
        <v>80</v>
      </c>
      <c r="BE22" s="11">
        <f t="shared" si="15"/>
        <v>70.916666666666657</v>
      </c>
      <c r="BF22" s="10">
        <v>0.67</v>
      </c>
      <c r="BG22" s="10">
        <v>0.86</v>
      </c>
      <c r="BH22" s="10">
        <v>0.33</v>
      </c>
      <c r="BI22" s="10">
        <v>0.33</v>
      </c>
      <c r="BJ22" s="11">
        <f t="shared" si="16"/>
        <v>54.75</v>
      </c>
    </row>
    <row r="23" spans="1:62" x14ac:dyDescent="0.3">
      <c r="A23" s="8" t="s">
        <v>516</v>
      </c>
      <c r="B23" s="8" t="s">
        <v>25</v>
      </c>
      <c r="C23" s="8" t="s">
        <v>26</v>
      </c>
      <c r="D23" s="8" t="s">
        <v>88</v>
      </c>
      <c r="E23" s="8" t="s">
        <v>300</v>
      </c>
      <c r="F23" s="8" t="s">
        <v>77</v>
      </c>
      <c r="G23" s="8" t="s">
        <v>102</v>
      </c>
      <c r="H23" s="8" t="s">
        <v>102</v>
      </c>
      <c r="I23" s="8" t="s">
        <v>32</v>
      </c>
      <c r="J23" s="8" t="s">
        <v>463</v>
      </c>
      <c r="K23" s="9">
        <v>45184.619629629633</v>
      </c>
      <c r="L23" s="9">
        <v>45184.713113425925</v>
      </c>
      <c r="M23" s="10" t="s">
        <v>517</v>
      </c>
      <c r="N23" s="10">
        <v>17.440000000000001</v>
      </c>
      <c r="O23" s="11">
        <f t="shared" si="0"/>
        <v>56.258064516129039</v>
      </c>
      <c r="P23" s="10">
        <v>1</v>
      </c>
      <c r="Q23" s="10">
        <v>0.83</v>
      </c>
      <c r="R23" s="11">
        <f t="shared" si="1"/>
        <v>91.5</v>
      </c>
      <c r="S23" s="10">
        <v>0</v>
      </c>
      <c r="T23" s="10">
        <v>0</v>
      </c>
      <c r="U23" s="11">
        <f t="shared" si="2"/>
        <v>0</v>
      </c>
      <c r="V23" s="10">
        <v>0.5</v>
      </c>
      <c r="W23" s="11">
        <f t="shared" si="3"/>
        <v>50</v>
      </c>
      <c r="X23" s="11">
        <f t="shared" si="4"/>
        <v>46.6</v>
      </c>
      <c r="Y23" s="10">
        <v>0.5</v>
      </c>
      <c r="Z23" s="11">
        <f t="shared" si="5"/>
        <v>50</v>
      </c>
      <c r="AA23" s="10">
        <v>1</v>
      </c>
      <c r="AB23" s="11">
        <f t="shared" si="17"/>
        <v>100</v>
      </c>
      <c r="AC23" s="10">
        <v>0.88</v>
      </c>
      <c r="AD23" s="10">
        <v>1</v>
      </c>
      <c r="AE23" s="10">
        <v>0</v>
      </c>
      <c r="AF23" s="10">
        <v>1</v>
      </c>
      <c r="AG23" s="11">
        <f t="shared" si="7"/>
        <v>72</v>
      </c>
      <c r="AH23" s="10">
        <v>0.5</v>
      </c>
      <c r="AI23" s="10">
        <v>0.33</v>
      </c>
      <c r="AJ23" s="10">
        <v>1</v>
      </c>
      <c r="AK23" s="10">
        <v>0</v>
      </c>
      <c r="AL23" s="11">
        <f t="shared" si="8"/>
        <v>45.75</v>
      </c>
      <c r="AM23" s="11">
        <f t="shared" si="9"/>
        <v>62.1</v>
      </c>
      <c r="AN23" s="10">
        <v>0.33</v>
      </c>
      <c r="AO23" s="10">
        <v>0</v>
      </c>
      <c r="AP23" s="10">
        <v>0.5</v>
      </c>
      <c r="AQ23" s="10">
        <v>0.6</v>
      </c>
      <c r="AR23" s="11">
        <f t="shared" si="10"/>
        <v>35.750000000000007</v>
      </c>
      <c r="AS23" s="10">
        <v>0.25</v>
      </c>
      <c r="AT23" s="10">
        <v>0.5</v>
      </c>
      <c r="AU23" s="11">
        <f t="shared" si="11"/>
        <v>37.5</v>
      </c>
      <c r="AV23" s="10">
        <v>0.67</v>
      </c>
      <c r="AW23" s="10">
        <v>1</v>
      </c>
      <c r="AX23" s="11">
        <f t="shared" si="12"/>
        <v>83.5</v>
      </c>
      <c r="AY23" s="10">
        <v>0.71</v>
      </c>
      <c r="AZ23" s="10">
        <v>0.78</v>
      </c>
      <c r="BA23" s="11">
        <f t="shared" si="13"/>
        <v>74.5</v>
      </c>
      <c r="BB23" s="10">
        <v>0.4</v>
      </c>
      <c r="BC23" s="10">
        <v>0.6</v>
      </c>
      <c r="BD23" s="11">
        <f t="shared" si="14"/>
        <v>50</v>
      </c>
      <c r="BE23" s="11">
        <f t="shared" si="15"/>
        <v>52.833333333333343</v>
      </c>
      <c r="BF23" s="10">
        <v>0.55000000000000004</v>
      </c>
      <c r="BG23" s="10">
        <v>0.67</v>
      </c>
      <c r="BH23" s="10">
        <v>0.64</v>
      </c>
      <c r="BI23" s="10">
        <v>0.71</v>
      </c>
      <c r="BJ23" s="11">
        <f t="shared" si="16"/>
        <v>64.25</v>
      </c>
    </row>
    <row r="24" spans="1:62" x14ac:dyDescent="0.3">
      <c r="A24" s="8" t="s">
        <v>518</v>
      </c>
      <c r="B24" s="8" t="s">
        <v>25</v>
      </c>
      <c r="C24" s="8" t="s">
        <v>26</v>
      </c>
      <c r="D24" s="8" t="s">
        <v>43</v>
      </c>
      <c r="E24" s="8" t="s">
        <v>300</v>
      </c>
      <c r="F24" s="8" t="s">
        <v>44</v>
      </c>
      <c r="G24" s="8" t="s">
        <v>519</v>
      </c>
      <c r="H24" s="8" t="s">
        <v>78</v>
      </c>
      <c r="I24" s="8" t="s">
        <v>32</v>
      </c>
      <c r="J24" s="8" t="s">
        <v>463</v>
      </c>
      <c r="K24" s="9">
        <v>45179.877800925926</v>
      </c>
      <c r="L24" s="9">
        <v>45179.977581018517</v>
      </c>
      <c r="M24" s="10" t="s">
        <v>520</v>
      </c>
      <c r="N24" s="10">
        <v>25.4</v>
      </c>
      <c r="O24" s="11">
        <f t="shared" si="0"/>
        <v>81.935483870967744</v>
      </c>
      <c r="P24" s="10">
        <v>0.2</v>
      </c>
      <c r="Q24" s="10">
        <v>1</v>
      </c>
      <c r="R24" s="11">
        <f t="shared" si="1"/>
        <v>60</v>
      </c>
      <c r="S24" s="10">
        <v>1</v>
      </c>
      <c r="T24" s="10">
        <v>0</v>
      </c>
      <c r="U24" s="11">
        <f t="shared" si="2"/>
        <v>50</v>
      </c>
      <c r="V24" s="10">
        <v>1</v>
      </c>
      <c r="W24" s="11">
        <f t="shared" si="3"/>
        <v>100</v>
      </c>
      <c r="X24" s="11">
        <f t="shared" si="4"/>
        <v>64</v>
      </c>
      <c r="Y24" s="10">
        <v>1</v>
      </c>
      <c r="Z24" s="11">
        <f t="shared" si="5"/>
        <v>100</v>
      </c>
      <c r="AA24" s="10">
        <v>1</v>
      </c>
      <c r="AB24" s="11">
        <f t="shared" si="17"/>
        <v>100</v>
      </c>
      <c r="AC24" s="10">
        <v>1</v>
      </c>
      <c r="AD24" s="10">
        <v>1</v>
      </c>
      <c r="AE24" s="10">
        <v>1</v>
      </c>
      <c r="AF24" s="10">
        <v>1</v>
      </c>
      <c r="AG24" s="11">
        <f t="shared" si="7"/>
        <v>100</v>
      </c>
      <c r="AH24" s="10">
        <v>1</v>
      </c>
      <c r="AI24" s="10">
        <v>1</v>
      </c>
      <c r="AJ24" s="10">
        <v>1</v>
      </c>
      <c r="AK24" s="10">
        <v>1</v>
      </c>
      <c r="AL24" s="11">
        <f t="shared" si="8"/>
        <v>100</v>
      </c>
      <c r="AM24" s="11">
        <f t="shared" si="9"/>
        <v>100</v>
      </c>
      <c r="AN24" s="10">
        <v>1</v>
      </c>
      <c r="AO24" s="10">
        <v>1</v>
      </c>
      <c r="AP24" s="10">
        <v>1</v>
      </c>
      <c r="AQ24" s="10">
        <v>1</v>
      </c>
      <c r="AR24" s="11">
        <f t="shared" si="10"/>
        <v>100</v>
      </c>
      <c r="AS24" s="10">
        <v>0.25</v>
      </c>
      <c r="AT24" s="10">
        <v>1</v>
      </c>
      <c r="AU24" s="11">
        <f t="shared" si="11"/>
        <v>62.5</v>
      </c>
      <c r="AV24" s="10">
        <v>0</v>
      </c>
      <c r="AW24" s="10">
        <v>0.5</v>
      </c>
      <c r="AX24" s="11">
        <f t="shared" si="12"/>
        <v>25</v>
      </c>
      <c r="AY24" s="10">
        <v>0.83</v>
      </c>
      <c r="AZ24" s="10">
        <v>0.67</v>
      </c>
      <c r="BA24" s="11">
        <f t="shared" si="13"/>
        <v>75</v>
      </c>
      <c r="BB24" s="10">
        <v>0.4</v>
      </c>
      <c r="BC24" s="10">
        <v>1</v>
      </c>
      <c r="BD24" s="11">
        <f t="shared" si="14"/>
        <v>70</v>
      </c>
      <c r="BE24" s="11">
        <f t="shared" si="15"/>
        <v>72.083333333333329</v>
      </c>
      <c r="BF24" s="10">
        <v>1</v>
      </c>
      <c r="BG24" s="10">
        <v>0.64</v>
      </c>
      <c r="BH24" s="10">
        <v>0.91</v>
      </c>
      <c r="BI24" s="10">
        <v>1</v>
      </c>
      <c r="BJ24" s="11">
        <f t="shared" si="16"/>
        <v>88.75</v>
      </c>
    </row>
    <row r="25" spans="1:62" x14ac:dyDescent="0.3">
      <c r="A25" s="8" t="s">
        <v>521</v>
      </c>
      <c r="B25" s="8" t="s">
        <v>25</v>
      </c>
      <c r="C25" s="8" t="s">
        <v>26</v>
      </c>
      <c r="D25" s="8" t="s">
        <v>88</v>
      </c>
      <c r="E25" s="8" t="s">
        <v>300</v>
      </c>
      <c r="F25" s="8" t="s">
        <v>44</v>
      </c>
      <c r="G25" s="8" t="s">
        <v>319</v>
      </c>
      <c r="H25" s="8" t="s">
        <v>522</v>
      </c>
      <c r="I25" s="8" t="s">
        <v>32</v>
      </c>
      <c r="J25" s="8" t="s">
        <v>463</v>
      </c>
      <c r="K25" s="9">
        <v>45183.689317129632</v>
      </c>
      <c r="L25" s="9">
        <v>45183.719155092593</v>
      </c>
      <c r="M25" s="10" t="s">
        <v>523</v>
      </c>
      <c r="N25" s="10">
        <v>17.64</v>
      </c>
      <c r="O25" s="11">
        <f t="shared" si="0"/>
        <v>56.903225806451616</v>
      </c>
      <c r="P25" s="10">
        <v>0.6</v>
      </c>
      <c r="Q25" s="10">
        <v>1</v>
      </c>
      <c r="R25" s="11">
        <f t="shared" si="1"/>
        <v>80</v>
      </c>
      <c r="S25" s="10">
        <v>0.5</v>
      </c>
      <c r="T25" s="10">
        <v>0.4</v>
      </c>
      <c r="U25" s="11">
        <f t="shared" si="2"/>
        <v>45</v>
      </c>
      <c r="V25" s="10">
        <v>0.67</v>
      </c>
      <c r="W25" s="11">
        <f t="shared" si="3"/>
        <v>67</v>
      </c>
      <c r="X25" s="11">
        <f t="shared" si="4"/>
        <v>63.4</v>
      </c>
      <c r="Y25" s="10">
        <v>0</v>
      </c>
      <c r="Z25" s="11">
        <f t="shared" si="5"/>
        <v>0</v>
      </c>
      <c r="AA25" s="10">
        <v>1</v>
      </c>
      <c r="AB25" s="11">
        <f t="shared" si="17"/>
        <v>100</v>
      </c>
      <c r="AC25" s="10">
        <v>1</v>
      </c>
      <c r="AD25" s="10">
        <v>0.5</v>
      </c>
      <c r="AE25" s="10">
        <v>0.5</v>
      </c>
      <c r="AF25" s="10">
        <v>1</v>
      </c>
      <c r="AG25" s="11">
        <f t="shared" si="7"/>
        <v>75</v>
      </c>
      <c r="AH25" s="10">
        <v>0</v>
      </c>
      <c r="AI25" s="10">
        <v>1</v>
      </c>
      <c r="AJ25" s="10">
        <v>1</v>
      </c>
      <c r="AK25" s="10">
        <v>0.33</v>
      </c>
      <c r="AL25" s="11">
        <f t="shared" si="8"/>
        <v>58.25</v>
      </c>
      <c r="AM25" s="11">
        <f t="shared" si="9"/>
        <v>63.3</v>
      </c>
      <c r="AN25" s="10">
        <v>0.5</v>
      </c>
      <c r="AO25" s="10">
        <v>1</v>
      </c>
      <c r="AP25" s="10">
        <v>0.5</v>
      </c>
      <c r="AQ25" s="10">
        <v>0.6</v>
      </c>
      <c r="AR25" s="11">
        <f t="shared" si="10"/>
        <v>65</v>
      </c>
      <c r="AS25" s="10">
        <v>0.25</v>
      </c>
      <c r="AT25" s="10">
        <v>0.5</v>
      </c>
      <c r="AU25" s="11">
        <f t="shared" si="11"/>
        <v>37.5</v>
      </c>
      <c r="AV25" s="10">
        <v>0</v>
      </c>
      <c r="AW25" s="10">
        <v>0.14000000000000001</v>
      </c>
      <c r="AX25" s="11">
        <f t="shared" si="12"/>
        <v>7.0000000000000009</v>
      </c>
      <c r="AY25" s="10">
        <v>0.28000000000000003</v>
      </c>
      <c r="AZ25" s="10">
        <v>0.88</v>
      </c>
      <c r="BA25" s="11">
        <f t="shared" si="13"/>
        <v>58.000000000000007</v>
      </c>
      <c r="BB25" s="10">
        <v>1</v>
      </c>
      <c r="BC25" s="10">
        <v>0.4</v>
      </c>
      <c r="BD25" s="11">
        <f t="shared" si="14"/>
        <v>70</v>
      </c>
      <c r="BE25" s="11">
        <f t="shared" si="15"/>
        <v>50.416666666666679</v>
      </c>
      <c r="BF25" s="10">
        <v>0.5</v>
      </c>
      <c r="BG25" s="10">
        <v>0.33</v>
      </c>
      <c r="BH25" s="10">
        <v>0.67</v>
      </c>
      <c r="BI25" s="10">
        <v>0.57999999999999996</v>
      </c>
      <c r="BJ25" s="11">
        <f t="shared" si="16"/>
        <v>52</v>
      </c>
    </row>
    <row r="26" spans="1:62" x14ac:dyDescent="0.3">
      <c r="A26" s="8" t="s">
        <v>524</v>
      </c>
      <c r="B26" s="8" t="s">
        <v>25</v>
      </c>
      <c r="C26" s="8" t="s">
        <v>26</v>
      </c>
      <c r="D26" s="8" t="s">
        <v>88</v>
      </c>
      <c r="E26" s="8" t="s">
        <v>300</v>
      </c>
      <c r="F26" s="8"/>
      <c r="G26" s="8"/>
      <c r="H26" s="8" t="s">
        <v>493</v>
      </c>
      <c r="I26" s="8" t="s">
        <v>32</v>
      </c>
      <c r="J26" s="8" t="s">
        <v>463</v>
      </c>
      <c r="K26" s="9">
        <v>45185.877476851849</v>
      </c>
      <c r="L26" s="9">
        <v>45185.917615740742</v>
      </c>
      <c r="M26" s="10" t="s">
        <v>525</v>
      </c>
      <c r="N26" s="10">
        <v>22.5</v>
      </c>
      <c r="O26" s="11">
        <f t="shared" si="0"/>
        <v>72.58064516129032</v>
      </c>
      <c r="P26" s="10">
        <v>0.67</v>
      </c>
      <c r="Q26" s="10">
        <v>0.71</v>
      </c>
      <c r="R26" s="11">
        <f t="shared" si="1"/>
        <v>69</v>
      </c>
      <c r="S26" s="10">
        <v>0</v>
      </c>
      <c r="T26" s="10">
        <v>1</v>
      </c>
      <c r="U26" s="11">
        <f t="shared" si="2"/>
        <v>50</v>
      </c>
      <c r="V26" s="10">
        <v>1</v>
      </c>
      <c r="W26" s="11">
        <f t="shared" si="3"/>
        <v>100</v>
      </c>
      <c r="X26" s="11">
        <f t="shared" si="4"/>
        <v>67.599999999999994</v>
      </c>
      <c r="Y26" s="10">
        <v>1</v>
      </c>
      <c r="Z26" s="11">
        <f t="shared" si="5"/>
        <v>100</v>
      </c>
      <c r="AA26" s="10">
        <v>1</v>
      </c>
      <c r="AB26" s="11">
        <f t="shared" si="17"/>
        <v>100</v>
      </c>
      <c r="AC26" s="10">
        <v>1</v>
      </c>
      <c r="AD26" s="10">
        <v>1</v>
      </c>
      <c r="AE26" s="10">
        <v>1</v>
      </c>
      <c r="AF26" s="10">
        <v>1</v>
      </c>
      <c r="AG26" s="11">
        <f t="shared" si="7"/>
        <v>100</v>
      </c>
      <c r="AH26" s="10">
        <v>0</v>
      </c>
      <c r="AI26" s="10">
        <v>1</v>
      </c>
      <c r="AJ26" s="10">
        <v>1</v>
      </c>
      <c r="AK26" s="10">
        <v>1</v>
      </c>
      <c r="AL26" s="11">
        <f t="shared" si="8"/>
        <v>75</v>
      </c>
      <c r="AM26" s="11">
        <f t="shared" si="9"/>
        <v>90</v>
      </c>
      <c r="AN26" s="10">
        <v>1</v>
      </c>
      <c r="AO26" s="10">
        <v>1</v>
      </c>
      <c r="AP26" s="10">
        <v>1</v>
      </c>
      <c r="AQ26" s="10">
        <v>1</v>
      </c>
      <c r="AR26" s="11">
        <f t="shared" si="10"/>
        <v>100</v>
      </c>
      <c r="AS26" s="10">
        <v>0</v>
      </c>
      <c r="AT26" s="10">
        <v>0</v>
      </c>
      <c r="AU26" s="11">
        <f t="shared" si="11"/>
        <v>0</v>
      </c>
      <c r="AV26" s="10">
        <v>1</v>
      </c>
      <c r="AW26" s="10">
        <v>0.67</v>
      </c>
      <c r="AX26" s="11">
        <f t="shared" si="12"/>
        <v>83.5</v>
      </c>
      <c r="AY26" s="10">
        <v>0.78</v>
      </c>
      <c r="AZ26" s="10">
        <v>0.56000000000000005</v>
      </c>
      <c r="BA26" s="11">
        <f t="shared" si="13"/>
        <v>67</v>
      </c>
      <c r="BB26" s="10">
        <v>0.5</v>
      </c>
      <c r="BC26" s="10">
        <v>0.5</v>
      </c>
      <c r="BD26" s="11">
        <f t="shared" si="14"/>
        <v>50</v>
      </c>
      <c r="BE26" s="11">
        <f t="shared" si="15"/>
        <v>66.75</v>
      </c>
      <c r="BF26" s="10">
        <v>0.43</v>
      </c>
      <c r="BG26" s="10">
        <v>0.5</v>
      </c>
      <c r="BH26" s="10">
        <v>0.86</v>
      </c>
      <c r="BI26" s="10">
        <v>0.33</v>
      </c>
      <c r="BJ26" s="11">
        <f t="shared" si="16"/>
        <v>53</v>
      </c>
    </row>
    <row r="27" spans="1:62" x14ac:dyDescent="0.3">
      <c r="A27" s="8" t="s">
        <v>526</v>
      </c>
      <c r="B27" s="8" t="s">
        <v>25</v>
      </c>
      <c r="C27" s="8" t="s">
        <v>26</v>
      </c>
      <c r="D27" s="8" t="s">
        <v>167</v>
      </c>
      <c r="E27" s="8" t="s">
        <v>300</v>
      </c>
      <c r="F27" s="8" t="s">
        <v>77</v>
      </c>
      <c r="G27" s="8" t="s">
        <v>527</v>
      </c>
      <c r="H27" s="8" t="s">
        <v>375</v>
      </c>
      <c r="I27" s="8" t="s">
        <v>32</v>
      </c>
      <c r="J27" s="8" t="s">
        <v>463</v>
      </c>
      <c r="K27" s="9">
        <v>45177.779861111114</v>
      </c>
      <c r="L27" s="9">
        <v>45177.822754629633</v>
      </c>
      <c r="M27" s="10" t="s">
        <v>477</v>
      </c>
      <c r="N27" s="10">
        <v>13.56</v>
      </c>
      <c r="O27" s="11">
        <f t="shared" si="0"/>
        <v>43.741935483870968</v>
      </c>
      <c r="P27" s="10">
        <v>0</v>
      </c>
      <c r="Q27" s="10">
        <v>0.6</v>
      </c>
      <c r="R27" s="11">
        <f t="shared" si="1"/>
        <v>30</v>
      </c>
      <c r="S27" s="10">
        <v>0.5</v>
      </c>
      <c r="T27" s="10">
        <v>0</v>
      </c>
      <c r="U27" s="11">
        <f t="shared" si="2"/>
        <v>25</v>
      </c>
      <c r="V27" s="10">
        <v>0</v>
      </c>
      <c r="W27" s="11">
        <f t="shared" si="3"/>
        <v>0</v>
      </c>
      <c r="X27" s="11">
        <f t="shared" si="4"/>
        <v>22.000000000000004</v>
      </c>
      <c r="Y27" s="10">
        <v>0</v>
      </c>
      <c r="Z27" s="11">
        <f t="shared" si="5"/>
        <v>0</v>
      </c>
      <c r="AA27" s="10">
        <v>0</v>
      </c>
      <c r="AB27" s="11">
        <f t="shared" si="17"/>
        <v>0</v>
      </c>
      <c r="AC27" s="10">
        <v>0.5</v>
      </c>
      <c r="AD27" s="10">
        <v>1</v>
      </c>
      <c r="AE27" s="10">
        <v>1</v>
      </c>
      <c r="AF27" s="10">
        <v>0.5</v>
      </c>
      <c r="AG27" s="11">
        <f t="shared" si="7"/>
        <v>75</v>
      </c>
      <c r="AH27" s="10">
        <v>1</v>
      </c>
      <c r="AI27" s="10">
        <v>0</v>
      </c>
      <c r="AJ27" s="10">
        <v>0</v>
      </c>
      <c r="AK27" s="10">
        <v>1</v>
      </c>
      <c r="AL27" s="11">
        <f t="shared" si="8"/>
        <v>50</v>
      </c>
      <c r="AM27" s="11">
        <f t="shared" si="9"/>
        <v>50</v>
      </c>
      <c r="AN27" s="10">
        <v>0.6</v>
      </c>
      <c r="AO27" s="10">
        <v>0.33</v>
      </c>
      <c r="AP27" s="10">
        <v>0.5</v>
      </c>
      <c r="AQ27" s="10">
        <v>0.75</v>
      </c>
      <c r="AR27" s="11">
        <f t="shared" si="10"/>
        <v>54.499999999999993</v>
      </c>
      <c r="AS27" s="10">
        <v>0.25</v>
      </c>
      <c r="AT27" s="10">
        <v>0.5</v>
      </c>
      <c r="AU27" s="11">
        <f t="shared" si="11"/>
        <v>37.5</v>
      </c>
      <c r="AV27" s="10">
        <v>0.43</v>
      </c>
      <c r="AW27" s="10">
        <v>0.5</v>
      </c>
      <c r="AX27" s="11">
        <f t="shared" si="12"/>
        <v>46.5</v>
      </c>
      <c r="AY27" s="10">
        <v>0.56000000000000005</v>
      </c>
      <c r="AZ27" s="10">
        <v>0.28000000000000003</v>
      </c>
      <c r="BA27" s="11">
        <f t="shared" si="13"/>
        <v>42.000000000000007</v>
      </c>
      <c r="BB27" s="10">
        <v>0.5</v>
      </c>
      <c r="BC27" s="10">
        <v>0.67</v>
      </c>
      <c r="BD27" s="11">
        <f t="shared" si="14"/>
        <v>58.5</v>
      </c>
      <c r="BE27" s="11">
        <f t="shared" si="15"/>
        <v>48.916666666666671</v>
      </c>
      <c r="BF27" s="10">
        <v>0.75</v>
      </c>
      <c r="BG27" s="10">
        <v>0.3</v>
      </c>
      <c r="BH27" s="10">
        <v>0.55000000000000004</v>
      </c>
      <c r="BI27" s="10">
        <v>0</v>
      </c>
      <c r="BJ27" s="11">
        <f t="shared" si="16"/>
        <v>40</v>
      </c>
    </row>
    <row r="28" spans="1:62" x14ac:dyDescent="0.3">
      <c r="A28" s="8" t="s">
        <v>528</v>
      </c>
      <c r="B28" s="8" t="s">
        <v>25</v>
      </c>
      <c r="C28" s="8" t="s">
        <v>26</v>
      </c>
      <c r="D28" s="8" t="s">
        <v>88</v>
      </c>
      <c r="E28" s="8" t="s">
        <v>300</v>
      </c>
      <c r="F28" s="8" t="s">
        <v>44</v>
      </c>
      <c r="G28" s="8" t="s">
        <v>490</v>
      </c>
      <c r="H28" s="8" t="s">
        <v>490</v>
      </c>
      <c r="I28" s="8" t="s">
        <v>32</v>
      </c>
      <c r="J28" s="8" t="s">
        <v>463</v>
      </c>
      <c r="K28" s="9">
        <v>45183.664189814815</v>
      </c>
      <c r="L28" s="9">
        <v>45183.730590277781</v>
      </c>
      <c r="M28" s="10" t="s">
        <v>529</v>
      </c>
      <c r="N28" s="10">
        <v>19.98</v>
      </c>
      <c r="O28" s="11">
        <f t="shared" si="0"/>
        <v>64.451612903225808</v>
      </c>
      <c r="P28" s="10">
        <v>1</v>
      </c>
      <c r="Q28" s="10">
        <v>1</v>
      </c>
      <c r="R28" s="11">
        <f t="shared" si="1"/>
        <v>100</v>
      </c>
      <c r="S28" s="10">
        <v>0</v>
      </c>
      <c r="T28" s="10">
        <v>0.4</v>
      </c>
      <c r="U28" s="11">
        <f t="shared" si="2"/>
        <v>20</v>
      </c>
      <c r="V28" s="10">
        <v>0</v>
      </c>
      <c r="W28" s="11">
        <f t="shared" si="3"/>
        <v>0</v>
      </c>
      <c r="X28" s="11">
        <f t="shared" si="4"/>
        <v>48</v>
      </c>
      <c r="Y28" s="10">
        <v>1</v>
      </c>
      <c r="Z28" s="11">
        <f t="shared" si="5"/>
        <v>100</v>
      </c>
      <c r="AA28" s="10">
        <v>1</v>
      </c>
      <c r="AB28" s="11">
        <f t="shared" si="17"/>
        <v>100</v>
      </c>
      <c r="AC28" s="10">
        <v>1</v>
      </c>
      <c r="AD28" s="10">
        <v>1</v>
      </c>
      <c r="AE28" s="10">
        <v>1</v>
      </c>
      <c r="AF28" s="10">
        <v>1</v>
      </c>
      <c r="AG28" s="11">
        <f t="shared" si="7"/>
        <v>100</v>
      </c>
      <c r="AH28" s="10">
        <v>0</v>
      </c>
      <c r="AI28" s="10">
        <v>0.33</v>
      </c>
      <c r="AJ28" s="10">
        <v>1</v>
      </c>
      <c r="AK28" s="10">
        <v>1</v>
      </c>
      <c r="AL28" s="11">
        <f t="shared" si="8"/>
        <v>58.25</v>
      </c>
      <c r="AM28" s="11">
        <f t="shared" si="9"/>
        <v>83.3</v>
      </c>
      <c r="AN28" s="10">
        <v>1</v>
      </c>
      <c r="AO28" s="10">
        <v>0.5</v>
      </c>
      <c r="AP28" s="10">
        <v>0.67</v>
      </c>
      <c r="AQ28" s="10">
        <v>0</v>
      </c>
      <c r="AR28" s="11">
        <f t="shared" si="10"/>
        <v>54.25</v>
      </c>
      <c r="AS28" s="10">
        <v>0</v>
      </c>
      <c r="AT28" s="10">
        <v>0.5</v>
      </c>
      <c r="AU28" s="11">
        <f t="shared" si="11"/>
        <v>25</v>
      </c>
      <c r="AV28" s="10">
        <v>0.56999999999999995</v>
      </c>
      <c r="AW28" s="10">
        <v>0.67</v>
      </c>
      <c r="AX28" s="11">
        <f t="shared" si="12"/>
        <v>62</v>
      </c>
      <c r="AY28" s="10">
        <v>0.72</v>
      </c>
      <c r="AZ28" s="10">
        <v>0.82</v>
      </c>
      <c r="BA28" s="11">
        <f t="shared" si="13"/>
        <v>77</v>
      </c>
      <c r="BB28" s="10">
        <v>1</v>
      </c>
      <c r="BC28" s="10">
        <v>0.8</v>
      </c>
      <c r="BD28" s="11">
        <f t="shared" si="14"/>
        <v>90</v>
      </c>
      <c r="BE28" s="11">
        <f t="shared" si="15"/>
        <v>60.416666666666664</v>
      </c>
      <c r="BF28" s="10">
        <v>0.5</v>
      </c>
      <c r="BG28" s="10">
        <v>0.33</v>
      </c>
      <c r="BH28" s="10">
        <v>0.67</v>
      </c>
      <c r="BI28" s="10">
        <v>0.5</v>
      </c>
      <c r="BJ28" s="11">
        <f t="shared" si="16"/>
        <v>50</v>
      </c>
    </row>
    <row r="29" spans="1:62" x14ac:dyDescent="0.3">
      <c r="A29" s="8" t="s">
        <v>530</v>
      </c>
      <c r="B29" s="8" t="s">
        <v>25</v>
      </c>
      <c r="C29" s="8" t="s">
        <v>26</v>
      </c>
      <c r="D29" s="8" t="s">
        <v>43</v>
      </c>
      <c r="E29" s="8" t="s">
        <v>300</v>
      </c>
      <c r="F29" s="8" t="s">
        <v>44</v>
      </c>
      <c r="G29" s="8" t="s">
        <v>319</v>
      </c>
      <c r="H29" s="8" t="s">
        <v>319</v>
      </c>
      <c r="I29" s="8" t="s">
        <v>32</v>
      </c>
      <c r="J29" s="8" t="s">
        <v>463</v>
      </c>
      <c r="K29" s="9">
        <v>45180.535474537035</v>
      </c>
      <c r="L29" s="9">
        <v>45180.582777777781</v>
      </c>
      <c r="M29" s="10" t="s">
        <v>531</v>
      </c>
      <c r="N29" s="10">
        <v>23.74</v>
      </c>
      <c r="O29" s="11">
        <f t="shared" si="0"/>
        <v>76.58064516129032</v>
      </c>
      <c r="P29" s="10">
        <v>1</v>
      </c>
      <c r="Q29" s="10">
        <v>0.4</v>
      </c>
      <c r="R29" s="11">
        <f t="shared" si="1"/>
        <v>70</v>
      </c>
      <c r="S29" s="10">
        <v>1</v>
      </c>
      <c r="T29" s="10">
        <v>1</v>
      </c>
      <c r="U29" s="11">
        <f t="shared" si="2"/>
        <v>100</v>
      </c>
      <c r="V29" s="10">
        <v>0</v>
      </c>
      <c r="W29" s="11">
        <f t="shared" si="3"/>
        <v>0</v>
      </c>
      <c r="X29" s="11">
        <f t="shared" si="4"/>
        <v>68</v>
      </c>
      <c r="Y29" s="10">
        <v>1</v>
      </c>
      <c r="Z29" s="11">
        <f t="shared" si="5"/>
        <v>100</v>
      </c>
      <c r="AA29" s="10">
        <v>0</v>
      </c>
      <c r="AB29" s="11">
        <f t="shared" si="17"/>
        <v>0</v>
      </c>
      <c r="AC29" s="10">
        <v>1</v>
      </c>
      <c r="AD29" s="10">
        <v>0.5</v>
      </c>
      <c r="AE29" s="10">
        <v>1</v>
      </c>
      <c r="AF29" s="10">
        <v>1</v>
      </c>
      <c r="AG29" s="11">
        <f t="shared" si="7"/>
        <v>87.5</v>
      </c>
      <c r="AH29" s="10">
        <v>1</v>
      </c>
      <c r="AI29" s="10">
        <v>1</v>
      </c>
      <c r="AJ29" s="10">
        <v>1</v>
      </c>
      <c r="AK29" s="10">
        <v>0.33</v>
      </c>
      <c r="AL29" s="11">
        <f t="shared" si="8"/>
        <v>83.25</v>
      </c>
      <c r="AM29" s="11">
        <f t="shared" si="9"/>
        <v>78.3</v>
      </c>
      <c r="AN29" s="10">
        <v>1</v>
      </c>
      <c r="AO29" s="10">
        <v>1</v>
      </c>
      <c r="AP29" s="10">
        <v>1</v>
      </c>
      <c r="AQ29" s="10">
        <v>1</v>
      </c>
      <c r="AR29" s="11">
        <f t="shared" si="10"/>
        <v>100</v>
      </c>
      <c r="AS29" s="10">
        <v>0.5</v>
      </c>
      <c r="AT29" s="10">
        <v>0.5</v>
      </c>
      <c r="AU29" s="11">
        <f t="shared" si="11"/>
        <v>50</v>
      </c>
      <c r="AV29" s="10">
        <v>0.5</v>
      </c>
      <c r="AW29" s="10">
        <v>1</v>
      </c>
      <c r="AX29" s="11">
        <f t="shared" si="12"/>
        <v>75</v>
      </c>
      <c r="AY29" s="10">
        <v>0.59</v>
      </c>
      <c r="AZ29" s="10">
        <v>0.83</v>
      </c>
      <c r="BA29" s="11">
        <f t="shared" si="13"/>
        <v>71</v>
      </c>
      <c r="BB29" s="10">
        <v>1</v>
      </c>
      <c r="BC29" s="10">
        <v>1</v>
      </c>
      <c r="BD29" s="11">
        <f t="shared" si="14"/>
        <v>100</v>
      </c>
      <c r="BE29" s="11">
        <f t="shared" si="15"/>
        <v>82.666666666666671</v>
      </c>
      <c r="BF29" s="10">
        <v>0.5</v>
      </c>
      <c r="BG29" s="10">
        <v>0.67</v>
      </c>
      <c r="BH29" s="10">
        <v>0.67</v>
      </c>
      <c r="BI29" s="10">
        <v>0.75</v>
      </c>
      <c r="BJ29" s="11">
        <f t="shared" si="16"/>
        <v>64.75</v>
      </c>
    </row>
    <row r="30" spans="1:62" x14ac:dyDescent="0.3">
      <c r="A30" s="8" t="s">
        <v>532</v>
      </c>
      <c r="B30" s="8" t="s">
        <v>25</v>
      </c>
      <c r="C30" s="8" t="s">
        <v>26</v>
      </c>
      <c r="D30" s="8" t="s">
        <v>533</v>
      </c>
      <c r="E30" s="8" t="s">
        <v>300</v>
      </c>
      <c r="F30" s="8" t="s">
        <v>44</v>
      </c>
      <c r="G30" s="8" t="s">
        <v>534</v>
      </c>
      <c r="H30" s="8" t="s">
        <v>534</v>
      </c>
      <c r="I30" s="8"/>
      <c r="J30" s="8" t="s">
        <v>463</v>
      </c>
      <c r="K30" s="8" t="s">
        <v>476</v>
      </c>
      <c r="L30" s="8" t="s">
        <v>535</v>
      </c>
      <c r="M30" s="8" t="s">
        <v>536</v>
      </c>
      <c r="N30" s="10">
        <v>17.739999999999998</v>
      </c>
      <c r="O30" s="11">
        <f t="shared" si="0"/>
        <v>57.22580645161289</v>
      </c>
      <c r="P30" s="10">
        <v>1</v>
      </c>
      <c r="Q30" s="10">
        <v>0.67</v>
      </c>
      <c r="R30" s="11">
        <f t="shared" si="1"/>
        <v>83.5</v>
      </c>
      <c r="S30" s="10">
        <v>1</v>
      </c>
      <c r="T30" s="10">
        <v>1</v>
      </c>
      <c r="U30" s="11">
        <f t="shared" si="2"/>
        <v>100</v>
      </c>
      <c r="V30" s="10">
        <v>1</v>
      </c>
      <c r="W30" s="11">
        <f t="shared" si="3"/>
        <v>100</v>
      </c>
      <c r="X30" s="11">
        <f t="shared" si="4"/>
        <v>93.399999999999991</v>
      </c>
      <c r="Y30" s="10">
        <v>1</v>
      </c>
      <c r="Z30" s="11">
        <f t="shared" si="5"/>
        <v>100</v>
      </c>
      <c r="AA30" s="10">
        <v>0</v>
      </c>
      <c r="AB30" s="11">
        <f t="shared" si="17"/>
        <v>0</v>
      </c>
      <c r="AC30" s="10">
        <v>0.5</v>
      </c>
      <c r="AD30" s="10">
        <v>0</v>
      </c>
      <c r="AE30" s="10">
        <v>0.5</v>
      </c>
      <c r="AF30" s="10">
        <v>0.88</v>
      </c>
      <c r="AG30" s="11">
        <f t="shared" si="7"/>
        <v>47</v>
      </c>
      <c r="AH30" s="10">
        <v>1</v>
      </c>
      <c r="AI30" s="10">
        <v>1</v>
      </c>
      <c r="AJ30" s="10">
        <v>0</v>
      </c>
      <c r="AK30" s="10">
        <v>0.33</v>
      </c>
      <c r="AL30" s="11">
        <f t="shared" si="8"/>
        <v>58.25</v>
      </c>
      <c r="AM30" s="11">
        <f t="shared" si="9"/>
        <v>52.1</v>
      </c>
      <c r="AN30" s="10">
        <v>0.33</v>
      </c>
      <c r="AO30" s="10">
        <v>0.5</v>
      </c>
      <c r="AP30" s="10">
        <v>1</v>
      </c>
      <c r="AQ30" s="10">
        <v>1</v>
      </c>
      <c r="AR30" s="11">
        <f t="shared" si="10"/>
        <v>70.75</v>
      </c>
      <c r="AS30" s="10">
        <v>0.67</v>
      </c>
      <c r="AT30" s="10">
        <v>0.5</v>
      </c>
      <c r="AU30" s="11">
        <f t="shared" si="11"/>
        <v>58.5</v>
      </c>
      <c r="AV30" s="10">
        <v>0</v>
      </c>
      <c r="AW30" s="10">
        <v>0.33</v>
      </c>
      <c r="AX30" s="11">
        <f t="shared" si="12"/>
        <v>16.5</v>
      </c>
      <c r="AY30" s="10">
        <v>0.53</v>
      </c>
      <c r="AZ30" s="10">
        <v>0.56000000000000005</v>
      </c>
      <c r="BA30" s="11">
        <f t="shared" si="13"/>
        <v>54.500000000000007</v>
      </c>
      <c r="BB30" s="10">
        <v>0.5</v>
      </c>
      <c r="BC30" s="10">
        <v>0</v>
      </c>
      <c r="BD30" s="11">
        <f t="shared" si="14"/>
        <v>25</v>
      </c>
      <c r="BE30" s="11">
        <f t="shared" si="15"/>
        <v>49.333333333333336</v>
      </c>
      <c r="BF30" s="10">
        <v>0.67</v>
      </c>
      <c r="BG30" s="10">
        <v>0.67</v>
      </c>
      <c r="BH30" s="10">
        <v>0.36</v>
      </c>
      <c r="BI30" s="10">
        <v>0.25</v>
      </c>
      <c r="BJ30" s="11">
        <f t="shared" si="16"/>
        <v>48.750000000000007</v>
      </c>
    </row>
    <row r="31" spans="1:62" ht="15.6" x14ac:dyDescent="0.3">
      <c r="A31" s="57" t="s">
        <v>34</v>
      </c>
      <c r="B31" s="57"/>
      <c r="C31" s="57"/>
      <c r="D31" s="57"/>
      <c r="E31" s="57"/>
      <c r="F31" s="57"/>
      <c r="G31" s="57"/>
      <c r="H31" s="57"/>
      <c r="I31" s="57"/>
      <c r="J31" s="57"/>
      <c r="K31" s="57"/>
      <c r="L31" s="57"/>
      <c r="M31" s="13"/>
      <c r="N31" s="13">
        <f>AVERAGE(N4:N30)</f>
        <v>21.636296296296294</v>
      </c>
      <c r="O31" s="13">
        <f t="shared" ref="O31:BJ31" si="18">AVERAGE(O4:O30)</f>
        <v>69.794504181600942</v>
      </c>
      <c r="P31" s="13">
        <f t="shared" si="18"/>
        <v>0.78444444444444461</v>
      </c>
      <c r="Q31" s="13">
        <f t="shared" si="18"/>
        <v>0.81555555555555559</v>
      </c>
      <c r="R31" s="13">
        <f t="shared" si="18"/>
        <v>80</v>
      </c>
      <c r="S31" s="13">
        <f t="shared" si="18"/>
        <v>0.67407407407407405</v>
      </c>
      <c r="T31" s="13">
        <f t="shared" si="18"/>
        <v>0.51851851851851849</v>
      </c>
      <c r="U31" s="13">
        <f t="shared" si="18"/>
        <v>59.629629629629626</v>
      </c>
      <c r="V31" s="13">
        <f t="shared" si="18"/>
        <v>0.72851851851851857</v>
      </c>
      <c r="W31" s="13">
        <f t="shared" si="18"/>
        <v>72.851851851851848</v>
      </c>
      <c r="X31" s="13">
        <f t="shared" si="18"/>
        <v>70.422222222222231</v>
      </c>
      <c r="Y31" s="13">
        <f t="shared" si="18"/>
        <v>0.54629629629629628</v>
      </c>
      <c r="Z31" s="13">
        <f t="shared" si="18"/>
        <v>54.629629629629626</v>
      </c>
      <c r="AA31" s="13">
        <f t="shared" si="18"/>
        <v>0.5657692307692308</v>
      </c>
      <c r="AB31" s="13">
        <f t="shared" si="18"/>
        <v>54.481481481481481</v>
      </c>
      <c r="AC31" s="13">
        <f t="shared" si="18"/>
        <v>0.79185185185185192</v>
      </c>
      <c r="AD31" s="13">
        <f t="shared" si="18"/>
        <v>0.7592592592592593</v>
      </c>
      <c r="AE31" s="13">
        <f t="shared" si="18"/>
        <v>0.83333333333333337</v>
      </c>
      <c r="AF31" s="13">
        <f t="shared" si="18"/>
        <v>0.77333333333333332</v>
      </c>
      <c r="AG31" s="13">
        <f t="shared" si="18"/>
        <v>78.944444444444443</v>
      </c>
      <c r="AH31" s="13">
        <f t="shared" si="18"/>
        <v>0.72222222222222221</v>
      </c>
      <c r="AI31" s="13">
        <f t="shared" si="18"/>
        <v>0.8144444444444443</v>
      </c>
      <c r="AJ31" s="13">
        <f t="shared" si="18"/>
        <v>0.88888888888888884</v>
      </c>
      <c r="AK31" s="13">
        <f t="shared" si="18"/>
        <v>0.73407407407407399</v>
      </c>
      <c r="AL31" s="13">
        <f t="shared" si="18"/>
        <v>78.990740740740748</v>
      </c>
      <c r="AM31" s="13">
        <f t="shared" si="18"/>
        <v>74.393827160493814</v>
      </c>
      <c r="AN31" s="13">
        <f t="shared" si="18"/>
        <v>0.8614814814814814</v>
      </c>
      <c r="AO31" s="13">
        <f t="shared" si="18"/>
        <v>0.80555555555555558</v>
      </c>
      <c r="AP31" s="13">
        <f t="shared" si="18"/>
        <v>0.87666666666666671</v>
      </c>
      <c r="AQ31" s="13">
        <f t="shared" si="18"/>
        <v>0.89814814814814825</v>
      </c>
      <c r="AR31" s="13">
        <f t="shared" si="18"/>
        <v>86.046296296296291</v>
      </c>
      <c r="AS31" s="13">
        <f t="shared" si="18"/>
        <v>0.46925925925925926</v>
      </c>
      <c r="AT31" s="13">
        <f t="shared" si="18"/>
        <v>0.50961538461538458</v>
      </c>
      <c r="AU31" s="13">
        <f t="shared" si="18"/>
        <v>48.462962962962962</v>
      </c>
      <c r="AV31" s="13">
        <f t="shared" si="18"/>
        <v>0.58629629629629632</v>
      </c>
      <c r="AW31" s="13">
        <f t="shared" si="18"/>
        <v>0.52423076923076917</v>
      </c>
      <c r="AX31" s="13">
        <f t="shared" si="18"/>
        <v>54.555555555555557</v>
      </c>
      <c r="AY31" s="13">
        <f t="shared" si="18"/>
        <v>0.70962962962962961</v>
      </c>
      <c r="AZ31" s="13">
        <f t="shared" si="18"/>
        <v>0.69814814814814807</v>
      </c>
      <c r="BA31" s="13">
        <f t="shared" si="18"/>
        <v>70.388888888888886</v>
      </c>
      <c r="BB31" s="13">
        <f t="shared" si="18"/>
        <v>0.66444444444444439</v>
      </c>
      <c r="BC31" s="13">
        <f t="shared" si="18"/>
        <v>0.70148148148148148</v>
      </c>
      <c r="BD31" s="13">
        <f t="shared" si="18"/>
        <v>68.296296296296291</v>
      </c>
      <c r="BE31" s="13">
        <f t="shared" si="18"/>
        <v>69.350000000000009</v>
      </c>
      <c r="BF31" s="13">
        <f t="shared" si="18"/>
        <v>0.55481481481481487</v>
      </c>
      <c r="BG31" s="13">
        <f t="shared" si="18"/>
        <v>0.59037037037037032</v>
      </c>
      <c r="BH31" s="13">
        <f t="shared" si="18"/>
        <v>0.5822222222222222</v>
      </c>
      <c r="BI31" s="13">
        <f t="shared" si="18"/>
        <v>0.71222222222222209</v>
      </c>
      <c r="BJ31" s="13">
        <f t="shared" si="18"/>
        <v>60.99074074074074</v>
      </c>
    </row>
  </sheetData>
  <mergeCells count="46">
    <mergeCell ref="AY3:AZ3"/>
    <mergeCell ref="BB3:BC3"/>
    <mergeCell ref="BF3:BI3"/>
    <mergeCell ref="A31:L31"/>
    <mergeCell ref="BB2:BD2"/>
    <mergeCell ref="BE2:BE3"/>
    <mergeCell ref="BF2:BJ2"/>
    <mergeCell ref="P3:Q3"/>
    <mergeCell ref="S3:T3"/>
    <mergeCell ref="AC3:AF3"/>
    <mergeCell ref="AH3:AK3"/>
    <mergeCell ref="AN3:AQ3"/>
    <mergeCell ref="AS3:AT3"/>
    <mergeCell ref="AV3:AW3"/>
    <mergeCell ref="BF1:BJ1"/>
    <mergeCell ref="P2:R2"/>
    <mergeCell ref="S2:U2"/>
    <mergeCell ref="V2:W2"/>
    <mergeCell ref="X2:X3"/>
    <mergeCell ref="Y2:Z2"/>
    <mergeCell ref="AA2:AB2"/>
    <mergeCell ref="AC2:AG2"/>
    <mergeCell ref="AH2:AL2"/>
    <mergeCell ref="AM2:AM3"/>
    <mergeCell ref="M1:M3"/>
    <mergeCell ref="N1:N3"/>
    <mergeCell ref="O1:O3"/>
    <mergeCell ref="P1:X1"/>
    <mergeCell ref="Y1:AM1"/>
    <mergeCell ref="AN1:BE1"/>
    <mergeCell ref="AN2:AR2"/>
    <mergeCell ref="AS2:AU2"/>
    <mergeCell ref="AV2:AX2"/>
    <mergeCell ref="AY2:BA2"/>
    <mergeCell ref="G1:G3"/>
    <mergeCell ref="H1:H3"/>
    <mergeCell ref="I1:I3"/>
    <mergeCell ref="J1:J3"/>
    <mergeCell ref="K1:K3"/>
    <mergeCell ref="L1:L3"/>
    <mergeCell ref="A1:A3"/>
    <mergeCell ref="B1:B3"/>
    <mergeCell ref="C1:C3"/>
    <mergeCell ref="D1:D3"/>
    <mergeCell ref="E1:E3"/>
    <mergeCell ref="F1:F3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K5"/>
  <sheetViews>
    <sheetView workbookViewId="0">
      <selection activeCell="N5" sqref="N5:BK5"/>
    </sheetView>
  </sheetViews>
  <sheetFormatPr defaultRowHeight="14.4" x14ac:dyDescent="0.3"/>
  <cols>
    <col min="1" max="1" width="33.88671875" bestFit="1" customWidth="1"/>
    <col min="2" max="2" width="18.6640625" bestFit="1" customWidth="1"/>
    <col min="3" max="3" width="14.77734375" bestFit="1" customWidth="1"/>
    <col min="4" max="4" width="35.5546875" bestFit="1" customWidth="1"/>
    <col min="5" max="5" width="10.109375" bestFit="1" customWidth="1"/>
    <col min="6" max="6" width="32" bestFit="1" customWidth="1"/>
    <col min="7" max="7" width="11.109375" bestFit="1" customWidth="1"/>
    <col min="8" max="8" width="10.33203125" customWidth="1"/>
    <col min="9" max="9" width="16.21875" bestFit="1" customWidth="1"/>
    <col min="10" max="10" width="8.44140625" customWidth="1"/>
    <col min="11" max="12" width="15" bestFit="1" customWidth="1"/>
    <col min="13" max="15" width="11.21875" customWidth="1"/>
    <col min="16" max="17" width="5" customWidth="1"/>
    <col min="18" max="18" width="14.33203125" customWidth="1"/>
    <col min="19" max="20" width="5.33203125" customWidth="1"/>
    <col min="21" max="21" width="14.33203125" customWidth="1"/>
    <col min="22" max="22" width="5" customWidth="1"/>
    <col min="23" max="23" width="14.33203125" customWidth="1"/>
    <col min="24" max="24" width="12.33203125" customWidth="1"/>
    <col min="25" max="26" width="5" customWidth="1"/>
    <col min="27" max="27" width="12.6640625" customWidth="1"/>
    <col min="28" max="29" width="5" customWidth="1"/>
    <col min="30" max="30" width="12.6640625" customWidth="1"/>
    <col min="31" max="32" width="5" customWidth="1"/>
    <col min="33" max="33" width="12.6640625" customWidth="1"/>
    <col min="34" max="35" width="5" customWidth="1"/>
    <col min="36" max="36" width="12.6640625" customWidth="1"/>
    <col min="37" max="37" width="5" customWidth="1"/>
    <col min="38" max="38" width="12.6640625" customWidth="1"/>
    <col min="39" max="39" width="5" customWidth="1"/>
    <col min="40" max="41" width="12.6640625" customWidth="1"/>
    <col min="42" max="45" width="5" customWidth="1"/>
    <col min="46" max="46" width="12.6640625" customWidth="1"/>
    <col min="47" max="50" width="5" customWidth="1"/>
    <col min="51" max="51" width="12.6640625" customWidth="1"/>
    <col min="52" max="53" width="5" customWidth="1"/>
    <col min="54" max="54" width="13.109375" customWidth="1"/>
    <col min="55" max="56" width="6.88671875" customWidth="1"/>
    <col min="57" max="58" width="13.109375" customWidth="1"/>
    <col min="59" max="62" width="5" customWidth="1"/>
    <col min="63" max="63" width="13.21875" customWidth="1"/>
  </cols>
  <sheetData>
    <row r="1" spans="1:63" s="93" customFormat="1" x14ac:dyDescent="0.3">
      <c r="A1" s="15" t="s">
        <v>0</v>
      </c>
      <c r="B1" s="15" t="s">
        <v>1</v>
      </c>
      <c r="C1" s="15" t="s">
        <v>2</v>
      </c>
      <c r="D1" s="15" t="s">
        <v>3</v>
      </c>
      <c r="E1" s="15" t="s">
        <v>4</v>
      </c>
      <c r="F1" s="15" t="s">
        <v>5</v>
      </c>
      <c r="G1" s="15" t="s">
        <v>6</v>
      </c>
      <c r="H1" s="15" t="s">
        <v>7</v>
      </c>
      <c r="I1" s="15" t="s">
        <v>8</v>
      </c>
      <c r="J1" s="15" t="s">
        <v>281</v>
      </c>
      <c r="K1" s="15" t="s">
        <v>9</v>
      </c>
      <c r="L1" s="15" t="s">
        <v>10</v>
      </c>
      <c r="M1" s="15" t="s">
        <v>11</v>
      </c>
      <c r="N1" s="15" t="s">
        <v>282</v>
      </c>
      <c r="O1" s="15" t="s">
        <v>13</v>
      </c>
      <c r="P1" s="15" t="s">
        <v>283</v>
      </c>
      <c r="Q1" s="15"/>
      <c r="R1" s="15"/>
      <c r="S1" s="15"/>
      <c r="T1" s="15"/>
      <c r="U1" s="15"/>
      <c r="V1" s="15"/>
      <c r="W1" s="15"/>
      <c r="X1" s="15"/>
      <c r="Y1" s="15" t="s">
        <v>284</v>
      </c>
      <c r="Z1" s="15"/>
      <c r="AA1" s="15"/>
      <c r="AB1" s="15"/>
      <c r="AC1" s="15"/>
      <c r="AD1" s="15"/>
      <c r="AE1" s="15"/>
      <c r="AF1" s="15"/>
      <c r="AG1" s="15"/>
      <c r="AH1" s="15"/>
      <c r="AI1" s="15"/>
      <c r="AJ1" s="15"/>
      <c r="AK1" s="15"/>
      <c r="AL1" s="15"/>
      <c r="AM1" s="15"/>
      <c r="AN1" s="15"/>
      <c r="AO1" s="15"/>
      <c r="AP1" s="15" t="s">
        <v>285</v>
      </c>
      <c r="AQ1" s="15"/>
      <c r="AR1" s="15"/>
      <c r="AS1" s="15"/>
      <c r="AT1" s="15"/>
      <c r="AU1" s="15"/>
      <c r="AV1" s="15"/>
      <c r="AW1" s="15"/>
      <c r="AX1" s="15"/>
      <c r="AY1" s="15"/>
      <c r="AZ1" s="15"/>
      <c r="BA1" s="15"/>
      <c r="BB1" s="15"/>
      <c r="BC1" s="15"/>
      <c r="BD1" s="15"/>
      <c r="BE1" s="15"/>
      <c r="BF1" s="15"/>
      <c r="BG1" s="15" t="s">
        <v>286</v>
      </c>
      <c r="BH1" s="15"/>
      <c r="BI1" s="15"/>
      <c r="BJ1" s="15"/>
      <c r="BK1" s="15"/>
    </row>
    <row r="2" spans="1:63" s="93" customFormat="1" ht="27.6" customHeight="1" x14ac:dyDescent="0.3">
      <c r="A2" s="15"/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 t="s">
        <v>287</v>
      </c>
      <c r="Q2" s="15"/>
      <c r="R2" s="15"/>
      <c r="S2" s="15" t="s">
        <v>288</v>
      </c>
      <c r="T2" s="15"/>
      <c r="U2" s="15"/>
      <c r="V2" s="15" t="s">
        <v>289</v>
      </c>
      <c r="W2" s="15"/>
      <c r="X2" s="15" t="s">
        <v>23</v>
      </c>
      <c r="Y2" s="15" t="s">
        <v>446</v>
      </c>
      <c r="Z2" s="15"/>
      <c r="AA2" s="15"/>
      <c r="AB2" s="15" t="s">
        <v>447</v>
      </c>
      <c r="AC2" s="15"/>
      <c r="AD2" s="15"/>
      <c r="AE2" s="15" t="s">
        <v>448</v>
      </c>
      <c r="AF2" s="15"/>
      <c r="AG2" s="15"/>
      <c r="AH2" s="15" t="s">
        <v>449</v>
      </c>
      <c r="AI2" s="15"/>
      <c r="AJ2" s="15"/>
      <c r="AK2" s="15" t="s">
        <v>450</v>
      </c>
      <c r="AL2" s="15"/>
      <c r="AM2" s="15" t="s">
        <v>451</v>
      </c>
      <c r="AN2" s="15"/>
      <c r="AO2" s="15" t="s">
        <v>23</v>
      </c>
      <c r="AP2" s="15" t="s">
        <v>294</v>
      </c>
      <c r="AQ2" s="15"/>
      <c r="AR2" s="15"/>
      <c r="AS2" s="15"/>
      <c r="AT2" s="15"/>
      <c r="AU2" s="15" t="s">
        <v>295</v>
      </c>
      <c r="AV2" s="15"/>
      <c r="AW2" s="15"/>
      <c r="AX2" s="15"/>
      <c r="AY2" s="15"/>
      <c r="AZ2" s="15" t="s">
        <v>297</v>
      </c>
      <c r="BA2" s="15"/>
      <c r="BB2" s="15"/>
      <c r="BC2" s="15" t="s">
        <v>298</v>
      </c>
      <c r="BD2" s="15"/>
      <c r="BE2" s="15"/>
      <c r="BF2" s="15" t="s">
        <v>23</v>
      </c>
      <c r="BG2" s="15" t="s">
        <v>116</v>
      </c>
      <c r="BH2" s="15"/>
      <c r="BI2" s="15"/>
      <c r="BJ2" s="15"/>
      <c r="BK2" s="15"/>
    </row>
    <row r="3" spans="1:63" s="93" customFormat="1" ht="41.4" x14ac:dyDescent="0.3">
      <c r="A3" s="15"/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 t="s">
        <v>22</v>
      </c>
      <c r="Q3" s="15"/>
      <c r="R3" s="16" t="s">
        <v>23</v>
      </c>
      <c r="S3" s="15" t="s">
        <v>22</v>
      </c>
      <c r="T3" s="15"/>
      <c r="U3" s="16" t="s">
        <v>23</v>
      </c>
      <c r="V3" s="16" t="s">
        <v>22</v>
      </c>
      <c r="W3" s="16" t="s">
        <v>23</v>
      </c>
      <c r="X3" s="15"/>
      <c r="Y3" s="15" t="s">
        <v>22</v>
      </c>
      <c r="Z3" s="15"/>
      <c r="AA3" s="16" t="s">
        <v>23</v>
      </c>
      <c r="AB3" s="15" t="s">
        <v>22</v>
      </c>
      <c r="AC3" s="15"/>
      <c r="AD3" s="16" t="s">
        <v>23</v>
      </c>
      <c r="AE3" s="15" t="s">
        <v>22</v>
      </c>
      <c r="AF3" s="15"/>
      <c r="AG3" s="16" t="s">
        <v>23</v>
      </c>
      <c r="AH3" s="15" t="s">
        <v>22</v>
      </c>
      <c r="AI3" s="15"/>
      <c r="AJ3" s="16" t="s">
        <v>23</v>
      </c>
      <c r="AK3" s="16" t="s">
        <v>22</v>
      </c>
      <c r="AL3" s="16" t="s">
        <v>23</v>
      </c>
      <c r="AM3" s="16" t="s">
        <v>22</v>
      </c>
      <c r="AN3" s="16" t="s">
        <v>23</v>
      </c>
      <c r="AO3" s="15"/>
      <c r="AP3" s="15" t="s">
        <v>22</v>
      </c>
      <c r="AQ3" s="15"/>
      <c r="AR3" s="15"/>
      <c r="AS3" s="15"/>
      <c r="AT3" s="16" t="s">
        <v>23</v>
      </c>
      <c r="AU3" s="15" t="s">
        <v>22</v>
      </c>
      <c r="AV3" s="15"/>
      <c r="AW3" s="15"/>
      <c r="AX3" s="15"/>
      <c r="AY3" s="16" t="s">
        <v>23</v>
      </c>
      <c r="AZ3" s="15" t="s">
        <v>22</v>
      </c>
      <c r="BA3" s="15"/>
      <c r="BB3" s="16" t="s">
        <v>23</v>
      </c>
      <c r="BC3" s="15" t="s">
        <v>22</v>
      </c>
      <c r="BD3" s="15"/>
      <c r="BE3" s="16" t="s">
        <v>23</v>
      </c>
      <c r="BF3" s="15"/>
      <c r="BG3" s="15" t="s">
        <v>22</v>
      </c>
      <c r="BH3" s="15"/>
      <c r="BI3" s="15"/>
      <c r="BJ3" s="15"/>
      <c r="BK3" s="16" t="s">
        <v>23</v>
      </c>
    </row>
    <row r="4" spans="1:63" s="98" customFormat="1" x14ac:dyDescent="0.3">
      <c r="A4" s="94" t="s">
        <v>452</v>
      </c>
      <c r="B4" s="94" t="s">
        <v>25</v>
      </c>
      <c r="C4" s="94" t="s">
        <v>26</v>
      </c>
      <c r="D4" s="94" t="s">
        <v>38</v>
      </c>
      <c r="E4" s="94" t="s">
        <v>300</v>
      </c>
      <c r="F4" s="94" t="s">
        <v>77</v>
      </c>
      <c r="G4" s="94" t="s">
        <v>453</v>
      </c>
      <c r="H4" s="94" t="s">
        <v>453</v>
      </c>
      <c r="I4" s="94" t="s">
        <v>32</v>
      </c>
      <c r="J4" s="94" t="s">
        <v>454</v>
      </c>
      <c r="K4" s="95">
        <v>45181.57303240741</v>
      </c>
      <c r="L4" s="95">
        <v>45181.603136574071</v>
      </c>
      <c r="M4" s="94" t="s">
        <v>455</v>
      </c>
      <c r="N4" s="96">
        <v>21.48</v>
      </c>
      <c r="O4" s="97">
        <f t="shared" ref="O4" si="0">N4/31*100</f>
        <v>69.290322580645153</v>
      </c>
      <c r="P4" s="96">
        <v>0.5</v>
      </c>
      <c r="Q4" s="96">
        <v>0.6</v>
      </c>
      <c r="R4" s="97">
        <f t="shared" ref="R4" si="1">AVERAGE(P4:Q4)*100</f>
        <v>55.000000000000007</v>
      </c>
      <c r="S4" s="96">
        <v>0.8</v>
      </c>
      <c r="T4" s="96">
        <v>0</v>
      </c>
      <c r="U4" s="97">
        <f t="shared" ref="U4" si="2">AVERAGE(S4:T4)*100</f>
        <v>40</v>
      </c>
      <c r="V4" s="96">
        <v>0</v>
      </c>
      <c r="W4" s="97">
        <f t="shared" ref="W4" si="3">V4*100</f>
        <v>0</v>
      </c>
      <c r="X4" s="97">
        <f t="shared" ref="X4" si="4">AVERAGE(P4:Q4,S4:T4,V4)*100</f>
        <v>38</v>
      </c>
      <c r="Y4" s="96">
        <v>1</v>
      </c>
      <c r="Z4" s="96">
        <v>0.43</v>
      </c>
      <c r="AA4" s="97">
        <f t="shared" ref="AA4" si="5">AVERAGE(Y4:Z4)*100</f>
        <v>71.5</v>
      </c>
      <c r="AB4" s="96">
        <v>1</v>
      </c>
      <c r="AC4" s="96">
        <v>1</v>
      </c>
      <c r="AD4" s="97">
        <f t="shared" ref="AD4" si="6">AVERAGE(AB4:AC4)*100</f>
        <v>100</v>
      </c>
      <c r="AE4" s="96">
        <v>1</v>
      </c>
      <c r="AF4" s="96">
        <v>1</v>
      </c>
      <c r="AG4" s="97">
        <f t="shared" ref="AG4" si="7">AVERAGE(AE4:AF4)*100</f>
        <v>100</v>
      </c>
      <c r="AH4" s="96">
        <v>1</v>
      </c>
      <c r="AI4" s="96">
        <v>1</v>
      </c>
      <c r="AJ4" s="97">
        <f t="shared" ref="AJ4" si="8">AVERAGE(AH4:AI4)*100</f>
        <v>100</v>
      </c>
      <c r="AK4" s="96">
        <v>1</v>
      </c>
      <c r="AL4" s="97">
        <f t="shared" ref="AL4" si="9">AK4*100</f>
        <v>100</v>
      </c>
      <c r="AM4" s="96">
        <v>0.83</v>
      </c>
      <c r="AN4" s="97">
        <f t="shared" ref="AN4" si="10">AM4*100</f>
        <v>83</v>
      </c>
      <c r="AO4" s="97">
        <f t="shared" ref="AO4" si="11">AVERAGE(Y4:Z4,AB4:AC4,AE4:AF4,AH4:AI4,AK4,AM4)*100</f>
        <v>92.6</v>
      </c>
      <c r="AP4" s="96">
        <v>0.8</v>
      </c>
      <c r="AQ4" s="96">
        <v>0.7</v>
      </c>
      <c r="AR4" s="96">
        <v>0.95</v>
      </c>
      <c r="AS4" s="96">
        <v>0.67</v>
      </c>
      <c r="AT4" s="97">
        <f t="shared" ref="AT4" si="12">AVERAGE(AP4:AS4)*100</f>
        <v>78</v>
      </c>
      <c r="AU4" s="96">
        <v>0.5</v>
      </c>
      <c r="AV4" s="96">
        <v>0.25</v>
      </c>
      <c r="AW4" s="96">
        <v>0</v>
      </c>
      <c r="AX4" s="96">
        <v>0.6</v>
      </c>
      <c r="AY4" s="97">
        <f t="shared" ref="AY4" si="13">AVERAGE(AU4:AX4)*100</f>
        <v>33.75</v>
      </c>
      <c r="AZ4" s="96">
        <v>0.82</v>
      </c>
      <c r="BA4" s="96">
        <v>0.44</v>
      </c>
      <c r="BB4" s="97">
        <f t="shared" ref="BB4" si="14">AVERAGE(AZ4:BA4)*100</f>
        <v>63</v>
      </c>
      <c r="BC4" s="96">
        <v>1</v>
      </c>
      <c r="BD4" s="96">
        <v>1</v>
      </c>
      <c r="BE4" s="97">
        <f t="shared" ref="BE4" si="15">AVERAGE(BC4:BD4)*100</f>
        <v>100</v>
      </c>
      <c r="BF4" s="97">
        <f t="shared" ref="BF4" si="16">AVERAGE(AP4:AS4,AU4:AX4,AZ4:BA4,BC4:BD4)*100</f>
        <v>64.416666666666671</v>
      </c>
      <c r="BG4" s="96">
        <v>0.33</v>
      </c>
      <c r="BH4" s="96">
        <v>1</v>
      </c>
      <c r="BI4" s="96">
        <v>0.57999999999999996</v>
      </c>
      <c r="BJ4" s="96">
        <v>0.67</v>
      </c>
      <c r="BK4" s="97">
        <f t="shared" ref="BK4" si="17">AVERAGE(BG4:BJ4)*100</f>
        <v>64.5</v>
      </c>
    </row>
    <row r="5" spans="1:63" s="101" customFormat="1" ht="15.6" x14ac:dyDescent="0.3">
      <c r="A5" s="99" t="s">
        <v>34</v>
      </c>
      <c r="B5" s="99"/>
      <c r="C5" s="99"/>
      <c r="D5" s="99"/>
      <c r="E5" s="99"/>
      <c r="F5" s="99"/>
      <c r="G5" s="99"/>
      <c r="H5" s="99"/>
      <c r="I5" s="99"/>
      <c r="J5" s="99"/>
      <c r="K5" s="99"/>
      <c r="L5" s="99"/>
      <c r="M5" s="100"/>
      <c r="N5" s="23">
        <f>AVERAGE(N4)</f>
        <v>21.48</v>
      </c>
      <c r="O5" s="23">
        <f t="shared" ref="O5:BK5" si="18">AVERAGE(O4)</f>
        <v>69.290322580645153</v>
      </c>
      <c r="P5" s="23">
        <f t="shared" si="18"/>
        <v>0.5</v>
      </c>
      <c r="Q5" s="23">
        <f t="shared" si="18"/>
        <v>0.6</v>
      </c>
      <c r="R5" s="23">
        <f t="shared" si="18"/>
        <v>55.000000000000007</v>
      </c>
      <c r="S5" s="23">
        <f t="shared" si="18"/>
        <v>0.8</v>
      </c>
      <c r="T5" s="23">
        <f t="shared" si="18"/>
        <v>0</v>
      </c>
      <c r="U5" s="23">
        <f t="shared" si="18"/>
        <v>40</v>
      </c>
      <c r="V5" s="23">
        <f t="shared" si="18"/>
        <v>0</v>
      </c>
      <c r="W5" s="23">
        <f t="shared" si="18"/>
        <v>0</v>
      </c>
      <c r="X5" s="23">
        <f t="shared" si="18"/>
        <v>38</v>
      </c>
      <c r="Y5" s="23">
        <f t="shared" si="18"/>
        <v>1</v>
      </c>
      <c r="Z5" s="23">
        <f t="shared" si="18"/>
        <v>0.43</v>
      </c>
      <c r="AA5" s="23">
        <f t="shared" si="18"/>
        <v>71.5</v>
      </c>
      <c r="AB5" s="23">
        <f t="shared" si="18"/>
        <v>1</v>
      </c>
      <c r="AC5" s="23">
        <f t="shared" si="18"/>
        <v>1</v>
      </c>
      <c r="AD5" s="23">
        <f t="shared" si="18"/>
        <v>100</v>
      </c>
      <c r="AE5" s="23">
        <f t="shared" si="18"/>
        <v>1</v>
      </c>
      <c r="AF5" s="23">
        <f t="shared" si="18"/>
        <v>1</v>
      </c>
      <c r="AG5" s="23">
        <f t="shared" si="18"/>
        <v>100</v>
      </c>
      <c r="AH5" s="23">
        <f t="shared" si="18"/>
        <v>1</v>
      </c>
      <c r="AI5" s="23">
        <f t="shared" si="18"/>
        <v>1</v>
      </c>
      <c r="AJ5" s="23">
        <f t="shared" si="18"/>
        <v>100</v>
      </c>
      <c r="AK5" s="23">
        <f t="shared" si="18"/>
        <v>1</v>
      </c>
      <c r="AL5" s="23">
        <f t="shared" si="18"/>
        <v>100</v>
      </c>
      <c r="AM5" s="23">
        <f t="shared" si="18"/>
        <v>0.83</v>
      </c>
      <c r="AN5" s="23">
        <f t="shared" si="18"/>
        <v>83</v>
      </c>
      <c r="AO5" s="23">
        <f t="shared" si="18"/>
        <v>92.6</v>
      </c>
      <c r="AP5" s="23">
        <f t="shared" si="18"/>
        <v>0.8</v>
      </c>
      <c r="AQ5" s="23">
        <f t="shared" si="18"/>
        <v>0.7</v>
      </c>
      <c r="AR5" s="23">
        <f t="shared" si="18"/>
        <v>0.95</v>
      </c>
      <c r="AS5" s="23">
        <f t="shared" si="18"/>
        <v>0.67</v>
      </c>
      <c r="AT5" s="23">
        <f t="shared" si="18"/>
        <v>78</v>
      </c>
      <c r="AU5" s="23">
        <f t="shared" si="18"/>
        <v>0.5</v>
      </c>
      <c r="AV5" s="23">
        <f t="shared" si="18"/>
        <v>0.25</v>
      </c>
      <c r="AW5" s="23">
        <f t="shared" si="18"/>
        <v>0</v>
      </c>
      <c r="AX5" s="23">
        <f t="shared" si="18"/>
        <v>0.6</v>
      </c>
      <c r="AY5" s="23">
        <f t="shared" si="18"/>
        <v>33.75</v>
      </c>
      <c r="AZ5" s="23">
        <f t="shared" si="18"/>
        <v>0.82</v>
      </c>
      <c r="BA5" s="23">
        <f t="shared" si="18"/>
        <v>0.44</v>
      </c>
      <c r="BB5" s="23">
        <f t="shared" si="18"/>
        <v>63</v>
      </c>
      <c r="BC5" s="23">
        <f t="shared" si="18"/>
        <v>1</v>
      </c>
      <c r="BD5" s="23">
        <f t="shared" si="18"/>
        <v>1</v>
      </c>
      <c r="BE5" s="23">
        <f t="shared" si="18"/>
        <v>100</v>
      </c>
      <c r="BF5" s="23">
        <f t="shared" si="18"/>
        <v>64.416666666666671</v>
      </c>
      <c r="BG5" s="23">
        <f t="shared" si="18"/>
        <v>0.33</v>
      </c>
      <c r="BH5" s="23">
        <f t="shared" si="18"/>
        <v>1</v>
      </c>
      <c r="BI5" s="23">
        <f t="shared" si="18"/>
        <v>0.57999999999999996</v>
      </c>
      <c r="BJ5" s="23">
        <f t="shared" si="18"/>
        <v>0.67</v>
      </c>
      <c r="BK5" s="23">
        <f t="shared" si="18"/>
        <v>64.5</v>
      </c>
    </row>
  </sheetData>
  <mergeCells count="48">
    <mergeCell ref="AP3:AS3"/>
    <mergeCell ref="AU3:AX3"/>
    <mergeCell ref="AZ3:BA3"/>
    <mergeCell ref="BC3:BD3"/>
    <mergeCell ref="BG3:BJ3"/>
    <mergeCell ref="A5:L5"/>
    <mergeCell ref="AZ2:BB2"/>
    <mergeCell ref="BC2:BE2"/>
    <mergeCell ref="BF2:BF3"/>
    <mergeCell ref="BG2:BK2"/>
    <mergeCell ref="P3:Q3"/>
    <mergeCell ref="S3:T3"/>
    <mergeCell ref="Y3:Z3"/>
    <mergeCell ref="AB3:AC3"/>
    <mergeCell ref="AE3:AF3"/>
    <mergeCell ref="AH3:AI3"/>
    <mergeCell ref="BG1:BK1"/>
    <mergeCell ref="P2:R2"/>
    <mergeCell ref="S2:U2"/>
    <mergeCell ref="V2:W2"/>
    <mergeCell ref="X2:X3"/>
    <mergeCell ref="Y2:AA2"/>
    <mergeCell ref="AB2:AD2"/>
    <mergeCell ref="AE2:AG2"/>
    <mergeCell ref="AH2:AJ2"/>
    <mergeCell ref="AK2:AL2"/>
    <mergeCell ref="M1:M3"/>
    <mergeCell ref="N1:N3"/>
    <mergeCell ref="O1:O3"/>
    <mergeCell ref="P1:X1"/>
    <mergeCell ref="Y1:AO1"/>
    <mergeCell ref="AP1:BF1"/>
    <mergeCell ref="AM2:AN2"/>
    <mergeCell ref="AO2:AO3"/>
    <mergeCell ref="AP2:AT2"/>
    <mergeCell ref="AU2:AY2"/>
    <mergeCell ref="G1:G3"/>
    <mergeCell ref="H1:H3"/>
    <mergeCell ref="I1:I3"/>
    <mergeCell ref="J1:J3"/>
    <mergeCell ref="K1:K3"/>
    <mergeCell ref="L1:L3"/>
    <mergeCell ref="A1:A3"/>
    <mergeCell ref="B1:B3"/>
    <mergeCell ref="C1:C3"/>
    <mergeCell ref="D1:D3"/>
    <mergeCell ref="E1:E3"/>
    <mergeCell ref="F1:F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22</vt:i4>
      </vt:variant>
    </vt:vector>
  </HeadingPairs>
  <TitlesOfParts>
    <vt:vector size="22" baseType="lpstr">
      <vt:lpstr>Химия</vt:lpstr>
      <vt:lpstr>Физра</vt:lpstr>
      <vt:lpstr>Физика и астр.</vt:lpstr>
      <vt:lpstr>Технология М</vt:lpstr>
      <vt:lpstr>Технология Д</vt:lpstr>
      <vt:lpstr>Тат.яз.</vt:lpstr>
      <vt:lpstr>ОБЖ</vt:lpstr>
      <vt:lpstr>НОО</vt:lpstr>
      <vt:lpstr>Музыка</vt:lpstr>
      <vt:lpstr>Математика</vt:lpstr>
      <vt:lpstr>История</vt:lpstr>
      <vt:lpstr>Информатика</vt:lpstr>
      <vt:lpstr>Англ.яз.</vt:lpstr>
      <vt:lpstr>География</vt:lpstr>
      <vt:lpstr>Биология</vt:lpstr>
      <vt:lpstr>Русс.яз</vt:lpstr>
      <vt:lpstr>Пед псих</vt:lpstr>
      <vt:lpstr>Библиотек</vt:lpstr>
      <vt:lpstr>Логопед</vt:lpstr>
      <vt:lpstr>Зам по УМР</vt:lpstr>
      <vt:lpstr>Зам по ВР</vt:lpstr>
      <vt:lpstr>Директор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dcterms:created xsi:type="dcterms:W3CDTF">2023-09-29T06:14:41Z</dcterms:created>
  <dcterms:modified xsi:type="dcterms:W3CDTF">2023-09-29T06:31:36Z</dcterms:modified>
</cp:coreProperties>
</file>