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4"/>
  </bookViews>
  <sheets>
    <sheet name="Меню младшие 1-4 кл" sheetId="1" state="visible" r:id="rId1"/>
    <sheet name="Меню старшие 5-11 кл " sheetId="2" state="visible" r:id="rId2"/>
    <sheet name="Замена 1 неделя" sheetId="3" state="visible" r:id="rId3"/>
    <sheet name="Замена 2 неделя" sheetId="4" state="visible" r:id="rId4"/>
    <sheet name="Меню сокращенное" sheetId="5" state="visible" r:id="rId5"/>
  </sheets>
  <definedNames>
    <definedName name="_xlnm._FilterDatabase" localSheetId="0" hidden="1">'Меню младшие 1-4 кл'!$A$2:$A$184</definedName>
    <definedName name="_xlnm._FilterDatabase" localSheetId="0" hidden="1">'Меню младшие 1-4 кл'!$A$2:$A$184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<sst xmlns="http://schemas.openxmlformats.org/spreadsheetml/2006/main" count="187" uniqueCount="187">
  <si>
    <t>Согласовано</t>
  </si>
  <si>
    <t xml:space="preserve">Разработано и утвеждено</t>
  </si>
  <si>
    <t xml:space="preserve">Руководитель общеобразовательного учреждения</t>
  </si>
  <si>
    <t xml:space="preserve">Директор ООО "ФУДСОЦСЕРВИС"</t>
  </si>
  <si>
    <t>________________________</t>
  </si>
  <si>
    <t xml:space="preserve">________________Э.Р. Харламова</t>
  </si>
  <si>
    <t xml:space="preserve">Примерное цикличное двенадцатидневное меню </t>
  </si>
  <si>
    <t xml:space="preserve">Для организации бесплатного горячего питания (горячих завтраков) для обучающихся начальных классов </t>
  </si>
  <si>
    <t xml:space="preserve">общеобразовательных организаций Республики Татарстан</t>
  </si>
  <si>
    <t xml:space="preserve">ПРИМЕРНОЕ ДВУХНЕДЕЛЬНОЕ МЕНЮ ДЛЯ ОБУЧАЮЩИХСЯ В ОБЩЕОБРАЗОВАТЕЛЬНЫХ ОРГАНИЗАЦИЯХ С 1 по 4 КЛАССЫ </t>
  </si>
  <si>
    <t xml:space="preserve">сезон (осенне-зимний)</t>
  </si>
  <si>
    <t xml:space="preserve">№ рецептуры</t>
  </si>
  <si>
    <t xml:space="preserve">Наименование блюд</t>
  </si>
  <si>
    <t>Выход,г</t>
  </si>
  <si>
    <t xml:space="preserve">Белки, г</t>
  </si>
  <si>
    <t xml:space="preserve">Жиры, г</t>
  </si>
  <si>
    <t xml:space="preserve">Углеводы, г</t>
  </si>
  <si>
    <t xml:space="preserve">Калорийность, ккал</t>
  </si>
  <si>
    <t xml:space="preserve">Витамин B1, мг</t>
  </si>
  <si>
    <t xml:space="preserve">Витамин С, мг</t>
  </si>
  <si>
    <t xml:space="preserve">Витамин А, мг</t>
  </si>
  <si>
    <t xml:space="preserve">Витамин Е, мг</t>
  </si>
  <si>
    <t xml:space="preserve">Ca, мг</t>
  </si>
  <si>
    <t xml:space="preserve">P, мг</t>
  </si>
  <si>
    <t xml:space="preserve">Mg, мг</t>
  </si>
  <si>
    <t xml:space="preserve">Fe, мг</t>
  </si>
  <si>
    <t xml:space="preserve">1-ая неделя</t>
  </si>
  <si>
    <t xml:space="preserve">1 день</t>
  </si>
  <si>
    <t>ТТК</t>
  </si>
  <si>
    <t xml:space="preserve">Салат из моркови с яблоками</t>
  </si>
  <si>
    <t xml:space="preserve">Котлета из мяса птицы</t>
  </si>
  <si>
    <t xml:space="preserve">№ 203 Сбор.рец. На прод-ию для обуч. Во всех образ.учреж-Дели 2017</t>
  </si>
  <si>
    <t xml:space="preserve">Макаронные изделия отварные с маслом сливочным</t>
  </si>
  <si>
    <t>150/5</t>
  </si>
  <si>
    <t xml:space="preserve">№349  Сбор.рец. На прод-ию для обуч. Во всех образ.учреж-Дели 2017</t>
  </si>
  <si>
    <t xml:space="preserve">Компот из сухофруктов (75С)</t>
  </si>
  <si>
    <t xml:space="preserve">Хим.состав и калорийность российских продуктов питания,табл 6, стр 144 , 2012 Дели +</t>
  </si>
  <si>
    <t xml:space="preserve">Хлеб ржаной</t>
  </si>
  <si>
    <t>Итого:</t>
  </si>
  <si>
    <t xml:space="preserve">2 день</t>
  </si>
  <si>
    <t xml:space="preserve">Хим.состав и калорийность российских продуктов питания табл 9 стр 184 , 2012 Дели +</t>
  </si>
  <si>
    <t xml:space="preserve">Плоды и ягоды свежие (яблоки)</t>
  </si>
  <si>
    <t xml:space="preserve">Сырники из творога с кашей молочной "Дружба" с маслом сливочным</t>
  </si>
  <si>
    <t>60/150/5</t>
  </si>
  <si>
    <t xml:space="preserve">№ 376 Сбор.рец. На прод-ию для обуч. Во всех образ.учреж-Дели 2017</t>
  </si>
  <si>
    <t xml:space="preserve">Чай с сахаром</t>
  </si>
  <si>
    <t>190/10</t>
  </si>
  <si>
    <t xml:space="preserve">3 день</t>
  </si>
  <si>
    <t xml:space="preserve">№ 15 Сбор.рец. На прод-ию для обуч. Во всех образ.учреж-Дели -2017 </t>
  </si>
  <si>
    <t xml:space="preserve">Сыр порционно</t>
  </si>
  <si>
    <t>10</t>
  </si>
  <si>
    <t xml:space="preserve">№ 260 Сбор.рец. На прод-ию для обуч. Во всех образ.учреж-Дели -2017</t>
  </si>
  <si>
    <t xml:space="preserve">Гуляш из говядины</t>
  </si>
  <si>
    <t>50/50</t>
  </si>
  <si>
    <t xml:space="preserve">№ 171 Сбор.рец. На прод-ию для обуч. Во всех образ.учреж-Дели 2017</t>
  </si>
  <si>
    <t xml:space="preserve">Каша гречневая рассыпчатая</t>
  </si>
  <si>
    <t xml:space="preserve"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</si>
  <si>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</si>
  <si>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</si>
  <si>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Хим.состав и калорийность российских продуктов питания табл 6 стр 134 , 2012 Дели +</t>
  </si>
  <si>
    <t xml:space="preserve">4 день</t>
  </si>
  <si>
    <t xml:space="preserve">ТТК Хим.состав и калорийность российских продуктов питания,табл 8, стр 168 , 2012 Дели +, </t>
  </si>
  <si>
    <t xml:space="preserve">Свекла отварная дольками</t>
  </si>
  <si>
    <t xml:space="preserve">№ 312 Сбор.рец. На прод-ию для обуч. Во всех образ.учреж-Дели -2017</t>
  </si>
  <si>
    <t xml:space="preserve">Пюре картофельное с маслом сливочным</t>
  </si>
  <si>
    <t>150/3</t>
  </si>
  <si>
    <t xml:space="preserve">№ 376  Сбор.рец. На прод-ию для обуч. Во всех образ.учреж-Дели 2017</t>
  </si>
  <si>
    <t xml:space="preserve">Чай с сахаром, с яблоком</t>
  </si>
  <si>
    <t>180/10/10</t>
  </si>
  <si>
    <t xml:space="preserve">Хлеб пшеничный</t>
  </si>
  <si>
    <t xml:space="preserve">5 день</t>
  </si>
  <si>
    <t xml:space="preserve">№ 15 Сбор.рец. На прод-ию для обуч. Во всех образ.учреж-Дели 2017</t>
  </si>
  <si>
    <t xml:space="preserve">№279,331 Сбор.рец. На прод-ию для питания детей в дошк образоват учрежд-Дели 2017</t>
  </si>
  <si>
    <t xml:space="preserve">Тефтели мясные в сметанно-томатном соусе</t>
  </si>
  <si>
    <t>60/40</t>
  </si>
  <si>
    <t>180/5</t>
  </si>
  <si>
    <t xml:space="preserve">Напиток из свежих фруктов (75С) </t>
  </si>
  <si>
    <t xml:space="preserve">6 день</t>
  </si>
  <si>
    <t xml:space="preserve">№ 47 Сбор.рец. На прод-ию для обуч. Во всех образ.учреж-Дели -2017 </t>
  </si>
  <si>
    <t xml:space="preserve">Салат из свежей капусты с морковью</t>
  </si>
  <si>
    <t xml:space="preserve">№ 234 Сбор.рец. На прод-ию для обуч. Во всех образ.учреж-Дели 2015</t>
  </si>
  <si>
    <t xml:space="preserve">Биточки рыбные</t>
  </si>
  <si>
    <t>90</t>
  </si>
  <si>
    <t xml:space="preserve">№ 302 Сбор.рец. На прод-ию для обуч. Во всех образ.учреж-Дели 2015</t>
  </si>
  <si>
    <t xml:space="preserve">Рис отварной рассыпчатый с маслом сливочным</t>
  </si>
  <si>
    <t xml:space="preserve">Итого за 6 дней 1 недели:</t>
  </si>
  <si>
    <t xml:space="preserve">2-ая неделя </t>
  </si>
  <si>
    <t xml:space="preserve">Сырники из творога с кашей пшенной молочной с маслом сливочным</t>
  </si>
  <si>
    <t>60/180/5</t>
  </si>
  <si>
    <t xml:space="preserve">Чай "Витаминный" с шиповником</t>
  </si>
  <si>
    <t xml:space="preserve">№ 265 Сбор.рец. На прод-ию для обуч. Во всех образ.учреж-Дели -2017</t>
  </si>
  <si>
    <t xml:space="preserve">Плов из говядины с рисовой крупой</t>
  </si>
  <si>
    <t>50/150</t>
  </si>
  <si>
    <t xml:space="preserve">№ 52 Сбор.рец. На прод-ию для обуч. Во всех образ.учреж-Дели -2017 </t>
  </si>
  <si>
    <t xml:space="preserve">Салат из отварной свеклы</t>
  </si>
  <si>
    <t xml:space="preserve">№ 229 Сбор.рец. На прод-ию для обуч. Во всех образ.учреж-Дели 2017</t>
  </si>
  <si>
    <t xml:space="preserve">Рыба, тушенная в томате с овощами</t>
  </si>
  <si>
    <t xml:space="preserve">№342  Сбор.рец. На прод-ию для обуч. Во всех образ.учреж-Дели 2017</t>
  </si>
  <si>
    <t xml:space="preserve">Компот из свежих яблок (75С)</t>
  </si>
  <si>
    <t xml:space="preserve">Тефтели куриные с гречневой крупой в сметанно-томатном соусе</t>
  </si>
  <si>
    <t>180/3</t>
  </si>
  <si>
    <t xml:space="preserve">№ 382 Сбор.рец. На прод-ию для обуч. Во всех образ.учреж-Дели 2017</t>
  </si>
  <si>
    <t xml:space="preserve">Какао с молоком</t>
  </si>
  <si>
    <t xml:space="preserve">№ 143,241 Сбор.рец. На прод-ию для обуч. Во всех образ.учреж-Дели 2017</t>
  </si>
  <si>
    <t xml:space="preserve">Овощи тушеные с мясом</t>
  </si>
  <si>
    <t xml:space="preserve">Котлеты "Аппетитные"</t>
  </si>
  <si>
    <t xml:space="preserve">Каша гречневая рассыпчатая с маслом сливочным</t>
  </si>
  <si>
    <t xml:space="preserve">Итого за 6 дней 2 недели:</t>
  </si>
  <si>
    <t xml:space="preserve">ВСЕГО за 12 дней:</t>
  </si>
  <si>
    <t xml:space="preserve">В среднем на 1 учащегося в день:</t>
  </si>
  <si>
    <t>20-25%</t>
  </si>
  <si>
    <t xml:space="preserve">Примерное цикличное десятидневное меню </t>
  </si>
  <si>
    <t xml:space="preserve">Для организации питания обучающихся общеобразовательных организаций Республики Татарстан</t>
  </si>
  <si>
    <t xml:space="preserve">в возрасте с 12 лет и старше (5-11 классы)</t>
  </si>
  <si>
    <t xml:space="preserve">ПРИМЕРНОЕ ДВУХНЕДЕЛЬНОЕ МЕНЮ ДЛЯ ОБУЧАЮЩИХСЯ В ОБЩЕОБРАЗОВАТЕЛЬНЫХ ОРГАНИЗАЦИЯХ С 5 по 11 КЛАССЫ </t>
  </si>
  <si>
    <t xml:space="preserve">(общеобразовательные организации с режимом обучения до 6 часов)</t>
  </si>
  <si>
    <t xml:space="preserve">Котлеты из мяса птицы с макаронными изделиями отварными, с маслом сливочным</t>
  </si>
  <si>
    <t>90/150/5</t>
  </si>
  <si>
    <t xml:space="preserve">ТТК </t>
  </si>
  <si>
    <t>60/180/3</t>
  </si>
  <si>
    <t xml:space="preserve">№ 302 Сбор.рец. На прод-ию для обуч. Во всех образ.учреж-Дели 2017</t>
  </si>
  <si>
    <t xml:space="preserve">Каша гречневая рассыпчатая </t>
  </si>
  <si>
    <t xml:space="preserve">Котлета из мяса птицы с картофельное пюре, с маслом сливочным</t>
  </si>
  <si>
    <t>90/150/3</t>
  </si>
  <si>
    <t xml:space="preserve">Макаронные изделия отварные</t>
  </si>
  <si>
    <t xml:space="preserve">Итого за 5 дней 1 недели:</t>
  </si>
  <si>
    <t>60/220/3</t>
  </si>
  <si>
    <t xml:space="preserve"> 2 день</t>
  </si>
  <si>
    <t>50/200</t>
  </si>
  <si>
    <t xml:space="preserve">Пюре картофельное</t>
  </si>
  <si>
    <t>180</t>
  </si>
  <si>
    <t>550</t>
  </si>
  <si>
    <t xml:space="preserve">Итого за 5 дней 2 недели:</t>
  </si>
  <si>
    <t xml:space="preserve">ВСЕГО за 10 дней:</t>
  </si>
  <si>
    <t xml:space="preserve">Замена блюда</t>
  </si>
  <si>
    <t>День</t>
  </si>
  <si>
    <t xml:space="preserve">Прием пищи</t>
  </si>
  <si>
    <t xml:space="preserve">Заменяемое блюдо/ Вариант Замены</t>
  </si>
  <si>
    <t xml:space="preserve">по меню</t>
  </si>
  <si>
    <t>Белки,г</t>
  </si>
  <si>
    <t>Жиры,г</t>
  </si>
  <si>
    <t>Углеводы,г</t>
  </si>
  <si>
    <t>ЭЦ,ккал</t>
  </si>
  <si>
    <t xml:space="preserve">День 1 (1 неделя)</t>
  </si>
  <si>
    <t xml:space="preserve">Горячий завтрак младшие классы          (7-11 лет)</t>
  </si>
  <si>
    <t>замена</t>
  </si>
  <si>
    <t xml:space="preserve">Сосиски отварные</t>
  </si>
  <si>
    <t xml:space="preserve">Компот из сухофруктов (75С)               (сахар 20г)</t>
  </si>
  <si>
    <t xml:space="preserve">Горячий завтрак старшие классы          (12 лет и старше)</t>
  </si>
  <si>
    <t xml:space="preserve">Сосиска отварная с макаронными изделиями отварными</t>
  </si>
  <si>
    <t xml:space="preserve">День 1 (2 неделя)</t>
  </si>
  <si>
    <t xml:space="preserve">Каша пшенная молочная с маслом сливочным</t>
  </si>
  <si>
    <t xml:space="preserve">Каша пшенная молочная </t>
  </si>
  <si>
    <t xml:space="preserve">ПРИМЕРНОЕ ДВУХНЕДЕЛЬНОЕ МЕНЮ ДЛЯ ОБУЧАЮЩИХСЯ В ОБЩЕОБРАЗОВАТЕЛЬНЫХ ОРГАНИЗАЦИЯХ (сезон осенне-зимний)</t>
  </si>
  <si>
    <t xml:space="preserve">ГОРЯЧИЙ ЗАВТРАК</t>
  </si>
  <si>
    <t xml:space="preserve">7-11 лет</t>
  </si>
  <si>
    <t xml:space="preserve">12 лет и ст</t>
  </si>
  <si>
    <r>
      <t xml:space="preserve">Котлета из мяса птицы </t>
    </r>
    <r>
      <rPr>
        <sz val="11"/>
        <color indexed="2"/>
        <rFont val="Times New Roman"/>
      </rPr>
      <t xml:space="preserve">ВОЗМОЖНА ЗАМЕНА НА СОСИСКИ </t>
    </r>
  </si>
  <si>
    <t xml:space="preserve">Сырник из творога мл.кл </t>
  </si>
  <si>
    <t>60</t>
  </si>
  <si>
    <t xml:space="preserve">Гуляш из отварной говядины</t>
  </si>
  <si>
    <t xml:space="preserve">Котлета из мяса птицы </t>
  </si>
  <si>
    <t xml:space="preserve">Биточки рыбные(минтай) мл.кл./ Биточки рыбные ст.кл.</t>
  </si>
  <si>
    <t xml:space="preserve">Макаронные изделия с маслом сливочным</t>
  </si>
  <si>
    <t xml:space="preserve">Каша вязкая "Дружба" молочная с маслом сливочным</t>
  </si>
  <si>
    <t xml:space="preserve">Макаронные изделия отварные с маслом сливочным мл.кл. /Макаронные изделия отварные ст.кл.</t>
  </si>
  <si>
    <t xml:space="preserve">Рис отварный рассыпчатый с маслом сливочным</t>
  </si>
  <si>
    <t xml:space="preserve">Компот из сухофруктов (75С) (сахара 10г)</t>
  </si>
  <si>
    <t xml:space="preserve">Чай  с сахаром,с лимоном</t>
  </si>
  <si>
    <t xml:space="preserve">Чай  с сахаром,с яблоком</t>
  </si>
  <si>
    <t xml:space="preserve">Напиток из свежих фруктов (75С) (сахар 20г)</t>
  </si>
  <si>
    <t>нет</t>
  </si>
  <si>
    <t xml:space="preserve">2-ая неделя</t>
  </si>
  <si>
    <r>
      <t xml:space="preserve">Сырник из творога мл.кл /</t>
    </r>
    <r>
      <rPr>
        <sz val="11"/>
        <color indexed="2"/>
        <rFont val="Times New Roman"/>
      </rPr>
      <t xml:space="preserve">ВОЗМОЖНА ЗАМЕНА НА СОСИСКИ </t>
    </r>
  </si>
  <si>
    <t xml:space="preserve">Рыба (горбуша), тушеная  в томате с овощами</t>
  </si>
  <si>
    <t xml:space="preserve">Тефтели куриные с гречневой крупой сметанно-томатном соусе</t>
  </si>
  <si>
    <r>
      <t/>
    </r>
    <r>
      <rPr>
        <sz val="11"/>
        <rFont val="Times New Roman"/>
      </rPr>
      <t xml:space="preserve">Котлеты </t>
    </r>
    <r>
      <rPr>
        <sz val="10"/>
        <rFont val="Times New Roman"/>
      </rPr>
      <t>"</t>
    </r>
    <r>
      <rPr>
        <sz val="11"/>
        <rFont val="Times New Roman"/>
      </rPr>
      <t>Аппетитные</t>
    </r>
    <r>
      <rPr>
        <sz val="10"/>
        <rFont val="Times New Roman"/>
      </rPr>
      <t>"</t>
    </r>
  </si>
  <si>
    <t xml:space="preserve">Каша пшенная молочная с маслом сливочным мл.кл. /Каша пшенная молочная ст.кл.</t>
  </si>
  <si>
    <t>220/3</t>
  </si>
  <si>
    <t xml:space="preserve">Пюре картофельное с маслом сливочным /Пюре картофельное  ст.кл</t>
  </si>
  <si>
    <t xml:space="preserve">Макаронные изделия отварные с маслом сливочным мл.кл. /макаронные изделия отварные ст.кл.</t>
  </si>
  <si>
    <t xml:space="preserve">Чай с сахаром </t>
  </si>
  <si>
    <t xml:space="preserve">Компот из свежих яблок (75С)(сахара 10г)</t>
  </si>
  <si>
    <t xml:space="preserve">Какао с молоком          (сахар 10г) /Чай "Витаминный" с шиповником ст.кл.</t>
  </si>
  <si>
    <t>200</t>
  </si>
  <si>
    <t xml:space="preserve">* Замена 1 день 1 и 2 недели котлет из мяса птицы и сырников производится строго по таблице замены приложенной к меню.</t>
  </si>
  <si>
    <t xml:space="preserve">* В 4 день 1 недели с 15.11.2024 тефтели мясные в сметанно-томатном соусе и макаронные изделия отварные с маслом сливочным заменяются на пельмени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</si>
</sst>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_-* #,##0.00&quot;р.&quot;_-;\-* #,##0.00&quot;р.&quot;_-;_-* &quot;-&quot;??&quot;р.&quot;_-;_-@_-"/>
    <numFmt numFmtId="165" formatCode="_-* #,##0&quot;р.&quot;_-;\-* #,##0&quot;р.&quot;_-;_-* &quot;-&quot;&quot;р.&quot;_-;_-@_-"/>
    <numFmt numFmtId="166" formatCode="_-* #,##0.00_р_._-;\-* #,##0.00_р_._-;_-* &quot;-&quot;??_р_._-;_-@_-"/>
    <numFmt numFmtId="167" formatCode="_-* #,##0_р_._-;\-* #,##0_р_._-;_-* &quot;-&quot;_р_._-;_-@_-"/>
    <numFmt numFmtId="168" formatCode="0.000"/>
  </numFmts>
  <fonts count="50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mbria"/>
      <scheme val="major"/>
    </font>
    <font>
      <sz val="11.000000"/>
      <color rgb="FF9C650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  <font>
      <sz val="12.000000"/>
      <name val="Calibri"/>
    </font>
    <font>
      <b/>
      <sz val="14.000000"/>
      <name val="Arial"/>
    </font>
    <font>
      <sz val="12.000000"/>
      <name val="Times New Roman"/>
    </font>
    <font>
      <sz val="11.000000"/>
      <name val="Times New Roman"/>
    </font>
    <font>
      <sz val="12.000000"/>
      <name val="Arial Cyr"/>
    </font>
    <font>
      <sz val="12.000000"/>
      <color theme="1" tint="0"/>
      <name val="Times New Roman"/>
    </font>
    <font>
      <b/>
      <sz val="28.000000"/>
      <name val="Times New Roman"/>
    </font>
    <font>
      <sz val="16.000000"/>
      <name val="Times New Roman"/>
    </font>
    <font>
      <sz val="10.000000"/>
      <name val="Calibri"/>
    </font>
    <font>
      <b/>
      <sz val="10.000000"/>
      <name val="Arial"/>
    </font>
    <font>
      <b/>
      <sz val="10.000000"/>
      <name val="Calibri"/>
    </font>
    <font>
      <b/>
      <sz val="12.000000"/>
      <name val="Arial"/>
    </font>
    <font>
      <sz val="9.000000"/>
      <name val="Calibri"/>
    </font>
    <font>
      <sz val="11.000000"/>
      <name val="Arial"/>
    </font>
    <font>
      <sz val="11.000000"/>
      <color theme="1" tint="0"/>
      <name val="Arial"/>
    </font>
    <font>
      <sz val="12.000000"/>
      <name val="Arial"/>
    </font>
    <font>
      <b/>
      <sz val="11.000000"/>
      <name val="Arial"/>
    </font>
    <font>
      <b/>
      <sz val="12.000000"/>
      <color theme="1" tint="0"/>
      <name val="Arial"/>
    </font>
    <font>
      <sz val="14.000000"/>
      <name val="Times New Roman"/>
    </font>
    <font>
      <sz val="14.000000"/>
      <color theme="1" tint="0"/>
      <name val="Times New Roman"/>
    </font>
    <font>
      <sz val="9.000000"/>
      <name val="Arial"/>
    </font>
    <font>
      <sz val="8.000000"/>
      <name val="Arial"/>
    </font>
    <font>
      <sz val="8.000000"/>
      <color theme="1" tint="0"/>
      <name val="Times New Roman"/>
    </font>
    <font>
      <sz val="8.000000"/>
      <color theme="1" tint="0"/>
      <name val="Calibri"/>
      <scheme val="minor"/>
    </font>
    <font>
      <b/>
      <sz val="14.000000"/>
      <color theme="1" tint="0"/>
      <name val="Calibri"/>
      <scheme val="minor"/>
    </font>
    <font>
      <b/>
      <sz val="10.000000"/>
      <color theme="1" tint="0"/>
      <name val="Times New Roman"/>
    </font>
    <font>
      <b/>
      <sz val="10.000000"/>
      <name val="Times New Roman"/>
    </font>
    <font>
      <b/>
      <sz val="12.000000"/>
      <color theme="1" tint="0"/>
      <name val="Times New Roman"/>
    </font>
    <font>
      <b/>
      <sz val="11.000000"/>
      <color theme="1" tint="0"/>
      <name val="Times New Roman"/>
    </font>
    <font>
      <sz val="11.000000"/>
      <color theme="1" tint="0"/>
      <name val="Times New Roman"/>
    </font>
    <font>
      <b/>
      <sz val="11.000000"/>
      <name val="Times New Roman"/>
    </font>
    <font>
      <sz val="10.000000"/>
      <name val="Times New Roman"/>
    </font>
    <font>
      <b/>
      <sz val="16.000000"/>
      <color indexed="2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theme="0" tint="0"/>
      </patternFill>
    </fill>
    <fill>
      <patternFill patternType="solid">
        <fgColor rgb="FF92D050"/>
      </patternFill>
    </fill>
    <fill>
      <patternFill patternType="solid">
        <fgColor theme="0" tint="-0.0499893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7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0" fillId="0" borderId="0" numFmtId="164" applyNumberFormat="1" applyFont="1" applyFill="1" applyBorder="1"/>
    <xf fontId="0" fillId="0" borderId="0" numFmtId="165" applyNumberFormat="1" applyFont="1" applyFill="1" applyBorder="1"/>
    <xf fontId="5" fillId="0" borderId="3" numFmtId="0" applyNumberFormat="1" applyFont="1" applyFill="1" applyBorder="1"/>
    <xf fontId="6" fillId="0" borderId="4" numFmtId="0" applyNumberFormat="1" applyFont="1" applyFill="1" applyBorder="1"/>
    <xf fontId="7" fillId="0" borderId="5" numFmtId="0" applyNumberFormat="1" applyFont="1" applyFill="1" applyBorder="1"/>
    <xf fontId="7" fillId="0" borderId="0" numFmtId="0" applyNumberFormat="1" applyFont="1" applyFill="1" applyBorder="1"/>
    <xf fontId="8" fillId="0" borderId="6" numFmtId="0" applyNumberFormat="1" applyFont="1" applyFill="1" applyBorder="1"/>
    <xf fontId="9" fillId="28" borderId="7" numFmtId="0" applyNumberFormat="1" applyFont="1" applyFill="1" applyBorder="1"/>
    <xf fontId="10" fillId="0" borderId="0" numFmtId="0" applyNumberFormat="1" applyFont="1" applyFill="1" applyBorder="1"/>
    <xf fontId="11" fillId="29" borderId="0" numFmtId="0" applyNumberFormat="1" applyFont="1" applyFill="1" applyBorder="1"/>
    <xf fontId="12" fillId="30" borderId="0" numFmtId="0" applyNumberFormat="1" applyFont="1" applyFill="1" applyBorder="1"/>
    <xf fontId="13" fillId="0" borderId="0" numFmtId="0" applyNumberFormat="1" applyFont="1" applyFill="1" applyBorder="1"/>
    <xf fontId="0" fillId="31" borderId="8" numFmtId="0" applyNumberFormat="1" applyFont="1" applyFill="1" applyBorder="1"/>
    <xf fontId="0" fillId="0" borderId="0" numFmtId="9" applyNumberFormat="1" applyFont="1" applyFill="1" applyBorder="1"/>
    <xf fontId="14" fillId="0" borderId="9" numFmtId="0" applyNumberFormat="1" applyFont="1" applyFill="1" applyBorder="1"/>
    <xf fontId="15" fillId="0" borderId="0" numFmtId="0" applyNumberFormat="1" applyFont="1" applyFill="1" applyBorder="1"/>
    <xf fontId="0" fillId="0" borderId="0" numFmtId="166" applyNumberFormat="1" applyFont="1" applyFill="1" applyBorder="1"/>
    <xf fontId="0" fillId="0" borderId="0" numFmtId="167" applyNumberFormat="1" applyFont="1" applyFill="1" applyBorder="1"/>
    <xf fontId="16" fillId="32" borderId="0" numFmtId="0" applyNumberFormat="1" applyFont="1" applyFill="1" applyBorder="1"/>
  </cellStyleXfs>
  <cellXfs count="198">
    <xf fontId="0" fillId="0" borderId="0" numFmtId="0" xfId="0"/>
    <xf fontId="0" fillId="33" borderId="0" numFmtId="0" xfId="0" applyFill="1"/>
    <xf fontId="0" fillId="33" borderId="0" numFmtId="0" xfId="0" applyFill="1" applyAlignment="1">
      <alignment horizontal="center"/>
    </xf>
    <xf fontId="17" fillId="33" borderId="0" numFmtId="0" xfId="0" applyFont="1" applyFill="1" applyAlignment="1">
      <alignment horizontal="center" wrapText="1"/>
    </xf>
    <xf fontId="18" fillId="33" borderId="0" numFmtId="0" xfId="0" applyFont="1" applyFill="1" applyAlignment="1">
      <alignment horizontal="center" wrapText="1"/>
    </xf>
    <xf fontId="19" fillId="33" borderId="0" numFmtId="0" xfId="0" applyFont="1" applyFill="1" applyAlignment="1">
      <alignment horizontal="left" vertical="top"/>
    </xf>
    <xf fontId="20" fillId="33" borderId="0" numFmtId="0" xfId="0" applyFont="1" applyFill="1" applyAlignment="1">
      <alignment vertical="top"/>
    </xf>
    <xf fontId="19" fillId="33" borderId="0" numFmtId="0" xfId="0" applyFont="1" applyFill="1" applyAlignment="1">
      <alignment horizontal="center" vertical="center"/>
    </xf>
    <xf fontId="19" fillId="33" borderId="0" numFmtId="0" xfId="0" applyFont="1" applyFill="1" applyAlignment="1">
      <alignment horizontal="left" vertical="center"/>
    </xf>
    <xf fontId="19" fillId="33" borderId="0" numFmtId="0" xfId="0" applyFont="1" applyFill="1" applyAlignment="1">
      <alignment vertical="top"/>
    </xf>
    <xf fontId="19" fillId="33" borderId="0" numFmtId="0" xfId="0" applyFont="1" applyFill="1" applyAlignment="1">
      <alignment horizontal="left"/>
    </xf>
    <xf fontId="21" fillId="33" borderId="0" numFmtId="0" xfId="0" applyFont="1" applyFill="1"/>
    <xf fontId="19" fillId="33" borderId="0" numFmtId="0" xfId="0" applyFont="1" applyFill="1" applyAlignment="1">
      <alignment vertical="center"/>
    </xf>
    <xf fontId="22" fillId="33" borderId="0" numFmtId="0" xfId="0" applyFont="1" applyFill="1" applyAlignment="1">
      <alignment horizontal="center" vertical="center"/>
    </xf>
    <xf fontId="20" fillId="33" borderId="0" numFmtId="0" xfId="0" applyFont="1" applyFill="1" applyAlignment="1">
      <alignment horizontal="left" vertical="top"/>
    </xf>
    <xf fontId="19" fillId="33" borderId="0" numFmtId="0" xfId="0" applyFont="1" applyFill="1" applyAlignment="1">
      <alignment horizontal="right" vertical="center"/>
    </xf>
    <xf fontId="23" fillId="33" borderId="0" numFmtId="0" xfId="0" applyFont="1" applyFill="1" applyAlignment="1">
      <alignment horizontal="center" vertical="top"/>
    </xf>
    <xf fontId="24" fillId="33" borderId="0" numFmtId="0" xfId="0" applyFont="1" applyFill="1" applyAlignment="1">
      <alignment horizontal="center" vertical="top"/>
    </xf>
    <xf fontId="18" fillId="33" borderId="10" numFmtId="0" xfId="0" applyFont="1" applyFill="1" applyBorder="1" applyAlignment="1">
      <alignment horizontal="center" wrapText="1"/>
    </xf>
    <xf fontId="25" fillId="33" borderId="11" numFmtId="0" xfId="0" applyFont="1" applyFill="1" applyBorder="1" applyAlignment="1">
      <alignment horizontal="left" vertical="center" wrapText="1"/>
    </xf>
    <xf fontId="26" fillId="33" borderId="11" numFmtId="0" xfId="0" applyFont="1" applyFill="1" applyBorder="1" applyAlignment="1">
      <alignment horizontal="center" vertical="center"/>
    </xf>
    <xf fontId="26" fillId="33" borderId="11" numFmtId="0" xfId="0" applyFont="1" applyFill="1" applyBorder="1" applyAlignment="1">
      <alignment horizontal="center" vertical="center" wrapText="1"/>
    </xf>
    <xf fontId="27" fillId="33" borderId="11" numFmtId="0" xfId="0" applyFont="1" applyFill="1" applyBorder="1" applyAlignment="1">
      <alignment horizontal="left" wrapText="1"/>
    </xf>
    <xf fontId="28" fillId="33" borderId="11" numFmtId="0" xfId="0" applyFont="1" applyFill="1" applyBorder="1" applyAlignment="1">
      <alignment horizontal="left" wrapText="1"/>
    </xf>
    <xf fontId="27" fillId="34" borderId="11" numFmtId="0" xfId="0" applyFont="1" applyFill="1" applyBorder="1" applyAlignment="1">
      <alignment horizontal="left" wrapText="1"/>
    </xf>
    <xf fontId="29" fillId="33" borderId="11" numFmtId="0" xfId="0" applyFont="1" applyFill="1" applyBorder="1" applyAlignment="1">
      <alignment horizontal="center" wrapText="1"/>
    </xf>
    <xf fontId="30" fillId="33" borderId="11" numFmtId="0" xfId="0" applyFont="1" applyFill="1" applyBorder="1" applyAlignment="1">
      <alignment horizontal="left" vertical="center" wrapText="1"/>
    </xf>
    <xf fontId="30" fillId="33" borderId="11" numFmtId="0" xfId="0" applyFont="1" applyFill="1" applyBorder="1" applyAlignment="1">
      <alignment horizontal="center" vertical="center" wrapText="1"/>
    </xf>
    <xf fontId="30" fillId="33" borderId="11" numFmtId="2" xfId="0" applyNumberFormat="1" applyFont="1" applyFill="1" applyBorder="1" applyAlignment="1">
      <alignment horizontal="center" vertical="center" wrapText="1"/>
    </xf>
    <xf fontId="29" fillId="33" borderId="11" numFmtId="0" xfId="0" applyFont="1" applyFill="1" applyBorder="1" applyAlignment="1">
      <alignment horizontal="center" vertical="center" wrapText="1"/>
    </xf>
    <xf fontId="30" fillId="33" borderId="11" numFmtId="49" xfId="0" applyNumberFormat="1" applyFont="1" applyFill="1" applyBorder="1" applyAlignment="1">
      <alignment horizontal="center" vertical="center"/>
    </xf>
    <xf fontId="29" fillId="33" borderId="11" numFmtId="0" xfId="0" applyFont="1" applyFill="1" applyBorder="1" applyAlignment="1">
      <alignment horizontal="left" wrapText="1"/>
    </xf>
    <xf fontId="30" fillId="33" borderId="11" numFmtId="0" xfId="0" applyFont="1" applyFill="1" applyBorder="1" applyAlignment="1">
      <alignment horizontal="center" vertical="center"/>
    </xf>
    <xf fontId="29" fillId="33" borderId="11" numFmtId="0" xfId="0" applyFont="1" applyFill="1" applyBorder="1" applyAlignment="1">
      <alignment horizontal="left" vertical="center" wrapText="1"/>
    </xf>
    <xf fontId="30" fillId="33" borderId="11" numFmtId="1" xfId="0" applyNumberFormat="1" applyFont="1" applyFill="1" applyBorder="1" applyAlignment="1">
      <alignment horizontal="center" vertical="center"/>
    </xf>
    <xf fontId="25" fillId="33" borderId="11" numFmtId="0" xfId="0" applyFont="1" applyFill="1" applyBorder="1" applyAlignment="1">
      <alignment horizontal="left" wrapText="1"/>
    </xf>
    <xf fontId="28" fillId="33" borderId="11" numFmtId="0" xfId="0" applyFont="1" applyFill="1" applyBorder="1" applyAlignment="1">
      <alignment horizontal="right" wrapText="1"/>
    </xf>
    <xf fontId="28" fillId="33" borderId="11" numFmtId="0" xfId="0" applyFont="1" applyFill="1" applyBorder="1" applyAlignment="1">
      <alignment horizontal="center"/>
    </xf>
    <xf fontId="28" fillId="35" borderId="11" numFmtId="2" xfId="0" applyNumberFormat="1" applyFont="1" applyFill="1" applyBorder="1" applyAlignment="1">
      <alignment horizontal="center" wrapText="1"/>
    </xf>
    <xf fontId="0" fillId="33" borderId="0" numFmtId="9" xfId="0" applyNumberFormat="1" applyFill="1" applyAlignment="1">
      <alignment horizontal="center"/>
    </xf>
    <xf fontId="0" fillId="33" borderId="0" numFmtId="0" xfId="0" applyFill="1" applyAlignment="1">
      <alignment vertical="center"/>
    </xf>
    <xf fontId="0" fillId="33" borderId="0" numFmtId="0" xfId="0" applyFill="1" applyAlignment="1">
      <alignment horizontal="center" vertical="center"/>
    </xf>
    <xf fontId="28" fillId="33" borderId="11" numFmtId="2" xfId="0" applyNumberFormat="1" applyFont="1" applyFill="1" applyBorder="1" applyAlignment="1">
      <alignment horizontal="center" wrapText="1"/>
    </xf>
    <xf fontId="25" fillId="33" borderId="12" numFmtId="0" xfId="0" applyFont="1" applyFill="1" applyBorder="1" applyAlignment="1">
      <alignment horizontal="left" wrapText="1"/>
    </xf>
    <xf fontId="28" fillId="33" borderId="13" numFmtId="0" xfId="0" applyFont="1" applyFill="1" applyBorder="1" applyAlignment="1">
      <alignment horizontal="right" wrapText="1"/>
    </xf>
    <xf fontId="28" fillId="33" borderId="13" numFmtId="0" xfId="0" applyFont="1" applyFill="1" applyBorder="1" applyAlignment="1">
      <alignment horizontal="center"/>
    </xf>
    <xf fontId="28" fillId="33" borderId="13" numFmtId="2" xfId="0" applyNumberFormat="1" applyFont="1" applyFill="1" applyBorder="1" applyAlignment="1">
      <alignment horizontal="center" wrapText="1"/>
    </xf>
    <xf fontId="25" fillId="33" borderId="12" numFmtId="0" xfId="0" applyFont="1" applyFill="1" applyBorder="1" applyAlignment="1">
      <alignment horizontal="center" wrapText="1"/>
    </xf>
    <xf fontId="25" fillId="33" borderId="13" numFmtId="0" xfId="0" applyFont="1" applyFill="1" applyBorder="1" applyAlignment="1">
      <alignment horizontal="center" wrapText="1"/>
    </xf>
    <xf fontId="25" fillId="33" borderId="14" numFmtId="0" xfId="0" applyFont="1" applyFill="1" applyBorder="1" applyAlignment="1">
      <alignment horizontal="center" wrapText="1"/>
    </xf>
    <xf fontId="31" fillId="33" borderId="11" numFmtId="2" xfId="0" applyNumberFormat="1" applyFont="1" applyFill="1" applyBorder="1" applyAlignment="1">
      <alignment horizontal="center" vertical="center"/>
    </xf>
    <xf fontId="25" fillId="33" borderId="0" numFmtId="0" xfId="0" applyFont="1" applyFill="1" applyAlignment="1">
      <alignment horizontal="left" wrapText="1"/>
    </xf>
    <xf fontId="28" fillId="33" borderId="0" numFmtId="0" xfId="0" applyFont="1" applyFill="1" applyAlignment="1">
      <alignment horizontal="right" wrapText="1"/>
    </xf>
    <xf fontId="28" fillId="33" borderId="0" numFmtId="0" xfId="0" applyFont="1" applyFill="1" applyAlignment="1">
      <alignment horizontal="center"/>
    </xf>
    <xf fontId="28" fillId="33" borderId="0" numFmtId="2" xfId="0" applyNumberFormat="1" applyFont="1" applyFill="1" applyAlignment="1">
      <alignment horizontal="center" wrapText="1"/>
    </xf>
    <xf fontId="27" fillId="33" borderId="0" numFmtId="0" xfId="0" applyFont="1" applyFill="1" applyAlignment="1">
      <alignment horizontal="center" wrapText="1"/>
    </xf>
    <xf fontId="28" fillId="33" borderId="11" numFmtId="0" xfId="0" applyFont="1" applyFill="1" applyBorder="1" applyAlignment="1">
      <alignment wrapText="1"/>
    </xf>
    <xf fontId="28" fillId="33" borderId="11" numFmtId="0" xfId="0" applyFont="1" applyFill="1" applyBorder="1" applyAlignment="1">
      <alignment horizontal="center" wrapText="1"/>
    </xf>
    <xf fontId="32" fillId="33" borderId="11" numFmtId="0" xfId="0" applyFont="1" applyFill="1" applyBorder="1" applyAlignment="1">
      <alignment vertical="center" wrapText="1"/>
    </xf>
    <xf fontId="32" fillId="33" borderId="11" numFmtId="0" xfId="0" applyFont="1" applyFill="1" applyBorder="1" applyAlignment="1">
      <alignment horizontal="center" vertical="center" wrapText="1"/>
    </xf>
    <xf fontId="32" fillId="33" borderId="11" numFmtId="2" xfId="0" applyNumberFormat="1" applyFont="1" applyFill="1" applyBorder="1" applyAlignment="1">
      <alignment horizontal="center" vertical="center" wrapText="1"/>
    </xf>
    <xf fontId="30" fillId="33" borderId="12" numFmtId="2" xfId="0" applyNumberFormat="1" applyFont="1" applyFill="1" applyBorder="1" applyAlignment="1">
      <alignment horizontal="center" vertical="center" wrapText="1"/>
    </xf>
    <xf fontId="27" fillId="33" borderId="12" numFmtId="0" xfId="0" applyFont="1" applyFill="1" applyBorder="1" applyAlignment="1">
      <alignment horizontal="center" wrapText="1"/>
    </xf>
    <xf fontId="27" fillId="33" borderId="13" numFmtId="0" xfId="0" applyFont="1" applyFill="1" applyBorder="1" applyAlignment="1">
      <alignment horizontal="center" wrapText="1"/>
    </xf>
    <xf fontId="27" fillId="33" borderId="14" numFmtId="0" xfId="0" applyFont="1" applyFill="1" applyBorder="1" applyAlignment="1">
      <alignment horizontal="center" wrapText="1"/>
    </xf>
    <xf fontId="30" fillId="33" borderId="11" numFmtId="168" xfId="0" applyNumberFormat="1" applyFont="1" applyFill="1" applyBorder="1" applyAlignment="1">
      <alignment horizontal="center" vertical="center" wrapText="1"/>
    </xf>
    <xf fontId="30" fillId="33" borderId="11" numFmtId="1" xfId="0" applyNumberFormat="1" applyFont="1" applyFill="1" applyBorder="1" applyAlignment="1">
      <alignment horizontal="center" vertical="center" wrapText="1"/>
    </xf>
    <xf fontId="30" fillId="33" borderId="11" numFmtId="0" xfId="0" applyFont="1" applyFill="1" applyBorder="1" applyAlignment="1">
      <alignment horizontal="left" wrapText="1"/>
    </xf>
    <xf fontId="30" fillId="33" borderId="11" numFmtId="0" xfId="0" applyFont="1" applyFill="1" applyBorder="1" applyAlignment="1">
      <alignment horizontal="center"/>
    </xf>
    <xf fontId="30" fillId="33" borderId="11" numFmtId="2" xfId="0" applyNumberFormat="1" applyFont="1" applyFill="1" applyBorder="1" applyAlignment="1">
      <alignment horizontal="center" wrapText="1"/>
    </xf>
    <xf fontId="28" fillId="33" borderId="11" numFmtId="0" xfId="0" applyFont="1" applyFill="1" applyBorder="1" applyAlignment="1">
      <alignment horizontal="right" vertical="center" wrapText="1"/>
    </xf>
    <xf fontId="28" fillId="33" borderId="11" numFmtId="0" xfId="0" applyFont="1" applyFill="1" applyBorder="1" applyAlignment="1">
      <alignment horizontal="center" vertical="center"/>
    </xf>
    <xf fontId="28" fillId="33" borderId="11" numFmtId="2" xfId="0" applyNumberFormat="1" applyFont="1" applyFill="1" applyBorder="1" applyAlignment="1">
      <alignment horizontal="center" vertical="center" wrapText="1"/>
    </xf>
    <xf fontId="25" fillId="33" borderId="0" numFmtId="0" xfId="0" applyFont="1" applyFill="1" applyAlignment="1">
      <alignment horizontal="left" vertical="center" wrapText="1"/>
    </xf>
    <xf fontId="28" fillId="33" borderId="0" numFmtId="0" xfId="0" applyFont="1" applyFill="1" applyAlignment="1">
      <alignment horizontal="right" vertical="center" wrapText="1"/>
    </xf>
    <xf fontId="28" fillId="33" borderId="0" numFmtId="0" xfId="0" applyFont="1" applyFill="1" applyAlignment="1">
      <alignment horizontal="center" vertical="center"/>
    </xf>
    <xf fontId="28" fillId="33" borderId="0" numFmtId="2" xfId="0" applyNumberFormat="1" applyFont="1" applyFill="1" applyAlignment="1">
      <alignment horizontal="center" vertical="center" wrapText="1"/>
    </xf>
    <xf fontId="32" fillId="33" borderId="11" numFmtId="0" xfId="0" applyFont="1" applyFill="1" applyBorder="1" applyAlignment="1">
      <alignment horizontal="left" vertical="center" wrapText="1"/>
    </xf>
    <xf fontId="28" fillId="33" borderId="0" numFmtId="2" xfId="0" applyNumberFormat="1" applyFont="1" applyFill="1" applyAlignment="1">
      <alignment horizontal="center" vertical="center"/>
    </xf>
    <xf fontId="29" fillId="33" borderId="0" numFmtId="0" xfId="0" applyFont="1" applyFill="1" applyAlignment="1">
      <alignment horizontal="left" vertical="center" wrapText="1"/>
    </xf>
    <xf fontId="33" fillId="33" borderId="0" numFmtId="2" xfId="0" applyNumberFormat="1" applyFont="1" applyFill="1" applyAlignment="1">
      <alignment horizontal="center" vertical="center" wrapText="1"/>
    </xf>
    <xf fontId="27" fillId="33" borderId="0" numFmtId="0" xfId="0" applyFont="1" applyFill="1" applyAlignment="1">
      <alignment horizontal="left" vertical="center" wrapText="1"/>
    </xf>
    <xf fontId="28" fillId="33" borderId="0" numFmtId="0" xfId="0" applyFont="1" applyFill="1" applyAlignment="1">
      <alignment horizontal="left" vertical="center" wrapText="1"/>
    </xf>
    <xf fontId="27" fillId="34" borderId="11" numFmtId="0" xfId="0" applyFont="1" applyFill="1" applyBorder="1" applyAlignment="1">
      <alignment horizontal="left" vertical="center" wrapText="1"/>
    </xf>
    <xf fontId="28" fillId="33" borderId="11" numFmtId="0" xfId="0" applyFont="1" applyFill="1" applyBorder="1" applyAlignment="1">
      <alignment horizontal="left" vertical="center" wrapText="1"/>
    </xf>
    <xf fontId="27" fillId="33" borderId="12" numFmtId="0" xfId="0" applyFont="1" applyFill="1" applyBorder="1" applyAlignment="1">
      <alignment horizontal="center" vertical="center" wrapText="1"/>
    </xf>
    <xf fontId="27" fillId="33" borderId="13" numFmtId="0" xfId="0" applyFont="1" applyFill="1" applyBorder="1" applyAlignment="1">
      <alignment horizontal="center" vertical="center" wrapText="1"/>
    </xf>
    <xf fontId="27" fillId="33" borderId="14" numFmtId="0" xfId="0" applyFont="1" applyFill="1" applyBorder="1" applyAlignment="1">
      <alignment horizontal="center" vertical="center" wrapText="1"/>
    </xf>
    <xf fontId="25" fillId="33" borderId="15" numFmtId="0" xfId="0" applyFont="1" applyFill="1" applyBorder="1" applyAlignment="1">
      <alignment horizontal="left" vertical="center" wrapText="1"/>
    </xf>
    <xf fontId="28" fillId="33" borderId="16" numFmtId="0" xfId="0" applyFont="1" applyFill="1" applyBorder="1" applyAlignment="1">
      <alignment horizontal="right" vertical="center" wrapText="1"/>
    </xf>
    <xf fontId="28" fillId="33" borderId="16" numFmtId="0" xfId="0" applyFont="1" applyFill="1" applyBorder="1" applyAlignment="1">
      <alignment horizontal="center" vertical="center"/>
    </xf>
    <xf fontId="28" fillId="33" borderId="16" numFmtId="2" xfId="0" applyNumberFormat="1" applyFont="1" applyFill="1" applyBorder="1" applyAlignment="1">
      <alignment horizontal="center" vertical="center" wrapText="1"/>
    </xf>
    <xf fontId="28" fillId="33" borderId="17" numFmtId="2" xfId="0" applyNumberFormat="1" applyFont="1" applyFill="1" applyBorder="1" applyAlignment="1">
      <alignment horizontal="center" vertical="center" wrapText="1"/>
    </xf>
    <xf fontId="30" fillId="33" borderId="12" numFmtId="0" xfId="0" applyFont="1" applyFill="1" applyBorder="1" applyAlignment="1">
      <alignment horizontal="left" vertical="center" wrapText="1"/>
    </xf>
    <xf fontId="25" fillId="33" borderId="12" numFmtId="0" xfId="0" applyFont="1" applyFill="1" applyBorder="1" applyAlignment="1">
      <alignment horizontal="left" vertical="center" wrapText="1"/>
    </xf>
    <xf fontId="28" fillId="33" borderId="13" numFmtId="0" xfId="0" applyFont="1" applyFill="1" applyBorder="1" applyAlignment="1">
      <alignment horizontal="right" vertical="center" wrapText="1"/>
    </xf>
    <xf fontId="28" fillId="33" borderId="13" numFmtId="0" xfId="0" applyFont="1" applyFill="1" applyBorder="1" applyAlignment="1">
      <alignment horizontal="center" vertical="center"/>
    </xf>
    <xf fontId="28" fillId="33" borderId="13" numFmtId="2" xfId="0" applyNumberFormat="1" applyFont="1" applyFill="1" applyBorder="1" applyAlignment="1">
      <alignment horizontal="center" vertical="center" wrapText="1"/>
    </xf>
    <xf fontId="28" fillId="33" borderId="14" numFmtId="2" xfId="0" applyNumberFormat="1" applyFont="1" applyFill="1" applyBorder="1" applyAlignment="1">
      <alignment horizontal="center" vertical="center" wrapText="1"/>
    </xf>
    <xf fontId="0" fillId="33" borderId="11" numFmtId="0" xfId="0" applyFill="1" applyBorder="1"/>
    <xf fontId="34" fillId="33" borderId="11" numFmtId="0" xfId="0" applyFont="1" applyFill="1" applyBorder="1" applyAlignment="1">
      <alignment horizontal="right"/>
    </xf>
    <xf fontId="34" fillId="33" borderId="11" numFmtId="0" xfId="0" applyFont="1" applyFill="1" applyBorder="1" applyAlignment="1">
      <alignment horizontal="center"/>
    </xf>
    <xf fontId="34" fillId="33" borderId="11" numFmtId="1" xfId="0" applyNumberFormat="1" applyFont="1" applyFill="1" applyBorder="1" applyAlignment="1">
      <alignment horizontal="center"/>
    </xf>
    <xf fontId="34" fillId="33" borderId="11" numFmtId="2" xfId="0" applyNumberFormat="1" applyFont="1" applyFill="1" applyBorder="1" applyAlignment="1">
      <alignment horizontal="center"/>
    </xf>
    <xf fontId="0" fillId="33" borderId="0" numFmtId="2" xfId="0" applyNumberFormat="1" applyFill="1"/>
    <xf fontId="35" fillId="33" borderId="0" numFmtId="0" xfId="0" applyFont="1" applyFill="1" applyAlignment="1">
      <alignment horizontal="center" vertical="top"/>
    </xf>
    <xf fontId="36" fillId="33" borderId="0" numFmtId="0" xfId="0" applyFont="1" applyFill="1" applyAlignment="1">
      <alignment horizontal="center"/>
    </xf>
    <xf fontId="37" fillId="33" borderId="0" numFmtId="0" xfId="0" applyFont="1" applyFill="1" applyAlignment="1">
      <alignment horizontal="center" wrapText="1"/>
    </xf>
    <xf fontId="27" fillId="33" borderId="0" numFmtId="0" xfId="0" applyFont="1" applyFill="1" applyAlignment="1">
      <alignment horizontal="left" wrapText="1"/>
    </xf>
    <xf fontId="28" fillId="33" borderId="0" numFmtId="0" xfId="0" applyFont="1" applyFill="1" applyAlignment="1">
      <alignment horizontal="left" wrapText="1"/>
    </xf>
    <xf fontId="0" fillId="33" borderId="0" numFmtId="9" xfId="0" applyNumberFormat="1" applyFill="1"/>
    <xf fontId="25" fillId="33" borderId="13" numFmtId="0" xfId="0" applyFont="1" applyFill="1" applyBorder="1" applyAlignment="1">
      <alignment wrapText="1"/>
    </xf>
    <xf fontId="28" fillId="33" borderId="12" numFmtId="0" xfId="0" applyFont="1" applyFill="1" applyBorder="1" applyAlignment="1">
      <alignment horizontal="center" wrapText="1"/>
    </xf>
    <xf fontId="28" fillId="33" borderId="13" numFmtId="0" xfId="0" applyFont="1" applyFill="1" applyBorder="1" applyAlignment="1">
      <alignment horizontal="center" wrapText="1"/>
    </xf>
    <xf fontId="28" fillId="33" borderId="14" numFmtId="0" xfId="0" applyFont="1" applyFill="1" applyBorder="1" applyAlignment="1">
      <alignment horizontal="center" wrapText="1"/>
    </xf>
    <xf fontId="27" fillId="33" borderId="11" numFmtId="0" xfId="0" applyFont="1" applyFill="1" applyBorder="1" applyAlignment="1">
      <alignment horizontal="left" vertical="center" wrapText="1"/>
    </xf>
    <xf fontId="38" fillId="33" borderId="11" numFmtId="0" xfId="0" applyFont="1" applyFill="1" applyBorder="1" applyAlignment="1">
      <alignment horizontal="left" vertical="center" wrapText="1"/>
    </xf>
    <xf fontId="30" fillId="33" borderId="12" numFmtId="0" xfId="0" applyFont="1" applyFill="1" applyBorder="1" applyAlignment="1">
      <alignment horizontal="center" vertical="center" wrapText="1"/>
    </xf>
    <xf fontId="28" fillId="33" borderId="11" numFmtId="49" xfId="0" applyNumberFormat="1" applyFont="1" applyFill="1" applyBorder="1" applyAlignment="1">
      <alignment horizontal="center" vertical="center"/>
    </xf>
    <xf fontId="28" fillId="33" borderId="0" numFmtId="49" xfId="0" applyNumberFormat="1" applyFont="1" applyFill="1" applyAlignment="1">
      <alignment horizontal="center" vertical="center"/>
    </xf>
    <xf fontId="25" fillId="33" borderId="12" numFmtId="0" xfId="0" applyFont="1" applyFill="1" applyBorder="1" applyAlignment="1">
      <alignment horizontal="center" vertical="center" wrapText="1"/>
    </xf>
    <xf fontId="25" fillId="33" borderId="13" numFmtId="0" xfId="0" applyFont="1" applyFill="1" applyBorder="1" applyAlignment="1">
      <alignment horizontal="center" vertical="center" wrapText="1"/>
    </xf>
    <xf fontId="25" fillId="33" borderId="14" numFmtId="0" xfId="0" applyFont="1" applyFill="1" applyBorder="1" applyAlignment="1">
      <alignment horizontal="center" vertical="center" wrapText="1"/>
    </xf>
    <xf fontId="28" fillId="33" borderId="11" numFmtId="2" xfId="0" applyNumberFormat="1" applyFont="1" applyFill="1" applyBorder="1" applyAlignment="1">
      <alignment horizontal="center" vertical="center"/>
    </xf>
    <xf fontId="39" fillId="33" borderId="0" numFmtId="2" xfId="0" applyNumberFormat="1" applyFont="1" applyFill="1" applyAlignment="1">
      <alignment horizontal="center" vertical="center" wrapText="1"/>
    </xf>
    <xf fontId="40" fillId="33" borderId="0" numFmtId="2" xfId="0" applyNumberFormat="1" applyFont="1" applyFill="1" applyAlignment="1">
      <alignment horizontal="center" vertical="center"/>
    </xf>
    <xf fontId="41" fillId="33" borderId="0" numFmtId="0" xfId="0" applyFont="1" applyFill="1" applyAlignment="1">
      <alignment vertical="center"/>
    </xf>
    <xf fontId="42" fillId="33" borderId="11" numFmtId="0" xfId="0" applyFont="1" applyFill="1" applyBorder="1" applyAlignment="1">
      <alignment horizontal="center" vertical="center"/>
    </xf>
    <xf fontId="42" fillId="33" borderId="11" numFmtId="0" xfId="0" applyFont="1" applyFill="1" applyBorder="1" applyAlignment="1">
      <alignment horizontal="center" vertical="center" wrapText="1"/>
    </xf>
    <xf fontId="42" fillId="33" borderId="12" numFmtId="0" xfId="0" applyFont="1" applyFill="1" applyBorder="1" applyAlignment="1">
      <alignment horizontal="center" vertical="center" wrapText="1"/>
    </xf>
    <xf fontId="42" fillId="33" borderId="14" numFmtId="0" xfId="0" applyFont="1" applyFill="1" applyBorder="1" applyAlignment="1">
      <alignment horizontal="center" vertical="center"/>
    </xf>
    <xf fontId="43" fillId="33" borderId="11" numFmtId="2" xfId="0" applyNumberFormat="1" applyFont="1" applyFill="1" applyBorder="1" applyAlignment="1">
      <alignment horizontal="center" vertical="center" wrapText="1"/>
    </xf>
    <xf fontId="44" fillId="33" borderId="11" numFmtId="0" xfId="0" applyFont="1" applyFill="1" applyBorder="1" applyAlignment="1">
      <alignment horizontal="center" vertical="center"/>
    </xf>
    <xf fontId="44" fillId="33" borderId="11" numFmtId="0" xfId="0" applyFont="1" applyFill="1" applyBorder="1" applyAlignment="1">
      <alignment horizontal="center" vertical="center" wrapText="1"/>
    </xf>
    <xf fontId="0" fillId="33" borderId="12" numFmtId="0" xfId="0" applyFill="1" applyBorder="1" applyAlignment="1">
      <alignment horizontal="center"/>
    </xf>
    <xf fontId="0" fillId="33" borderId="13" numFmtId="0" xfId="0" applyFill="1" applyBorder="1" applyAlignment="1">
      <alignment horizontal="center"/>
    </xf>
    <xf fontId="0" fillId="33" borderId="14" numFmtId="0" xfId="0" applyFill="1" applyBorder="1" applyAlignment="1">
      <alignment horizontal="center"/>
    </xf>
    <xf fontId="45" fillId="33" borderId="15" numFmtId="0" xfId="0" applyFont="1" applyFill="1" applyBorder="1" applyAlignment="1">
      <alignment horizontal="center" vertical="center" wrapText="1"/>
    </xf>
    <xf fontId="30" fillId="33" borderId="12" numFmtId="0" xfId="0" applyFont="1" applyFill="1" applyBorder="1" applyAlignment="1">
      <alignment horizontal="left" wrapText="1"/>
    </xf>
    <xf fontId="45" fillId="33" borderId="18" numFmtId="0" xfId="0" applyFont="1" applyFill="1" applyBorder="1" applyAlignment="1">
      <alignment horizontal="center" vertical="center" wrapText="1"/>
    </xf>
    <xf fontId="45" fillId="33" borderId="19" numFmtId="0" xfId="0" applyFont="1" applyFill="1" applyBorder="1" applyAlignment="1">
      <alignment horizontal="center" vertical="center" wrapText="1"/>
    </xf>
    <xf fontId="44" fillId="33" borderId="0" numFmtId="0" xfId="0" applyFont="1" applyFill="1" applyAlignment="1">
      <alignment horizontal="center" vertical="center"/>
    </xf>
    <xf fontId="44" fillId="33" borderId="0" numFmtId="0" xfId="0" applyFont="1" applyFill="1" applyAlignment="1">
      <alignment horizontal="center" vertical="center" wrapText="1"/>
    </xf>
    <xf fontId="45" fillId="33" borderId="0" numFmtId="0" xfId="0" applyFont="1" applyFill="1" applyAlignment="1">
      <alignment horizontal="center" vertical="center" wrapText="1"/>
    </xf>
    <xf fontId="44" fillId="33" borderId="20" numFmtId="0" xfId="0" applyFont="1" applyFill="1" applyBorder="1" applyAlignment="1">
      <alignment horizontal="center" vertical="center"/>
    </xf>
    <xf fontId="44" fillId="33" borderId="20" numFmtId="0" xfId="0" applyFont="1" applyFill="1" applyBorder="1" applyAlignment="1">
      <alignment horizontal="center" vertical="center" wrapText="1"/>
    </xf>
    <xf fontId="44" fillId="33" borderId="21" numFmtId="0" xfId="0" applyFont="1" applyFill="1" applyBorder="1" applyAlignment="1">
      <alignment horizontal="center" vertical="center"/>
    </xf>
    <xf fontId="44" fillId="33" borderId="21" numFmtId="0" xfId="0" applyFont="1" applyFill="1" applyBorder="1" applyAlignment="1">
      <alignment horizontal="center" vertical="center" wrapText="1"/>
    </xf>
    <xf fontId="0" fillId="33" borderId="11" numFmtId="0" xfId="0" applyFill="1" applyBorder="1" applyAlignment="1">
      <alignment horizontal="center"/>
    </xf>
    <xf fontId="45" fillId="33" borderId="20" numFmtId="0" xfId="0" applyFont="1" applyFill="1" applyBorder="1" applyAlignment="1">
      <alignment horizontal="center" vertical="center" wrapText="1"/>
    </xf>
    <xf fontId="45" fillId="33" borderId="21" numFmtId="0" xfId="0" applyFont="1" applyFill="1" applyBorder="1" applyAlignment="1">
      <alignment horizontal="center" vertical="center" wrapText="1"/>
    </xf>
    <xf fontId="30" fillId="33" borderId="22" numFmtId="2" xfId="0" applyNumberFormat="1" applyFont="1" applyFill="1" applyBorder="1" applyAlignment="1">
      <alignment horizontal="center" vertical="center" wrapText="1"/>
    </xf>
    <xf fontId="44" fillId="33" borderId="22" numFmtId="0" xfId="0" applyFont="1" applyFill="1" applyBorder="1" applyAlignment="1">
      <alignment horizontal="center" vertical="center"/>
    </xf>
    <xf fontId="44" fillId="33" borderId="22" numFmtId="0" xfId="0" applyFont="1" applyFill="1" applyBorder="1" applyAlignment="1">
      <alignment horizontal="center" vertical="center" wrapText="1"/>
    </xf>
    <xf fontId="45" fillId="33" borderId="22" numFmtId="0" xfId="0" applyFont="1" applyFill="1" applyBorder="1" applyAlignment="1">
      <alignment horizontal="center" vertical="center" wrapText="1"/>
    </xf>
    <xf fontId="33" fillId="33" borderId="11" numFmtId="1" xfId="0" applyNumberFormat="1" applyFont="1" applyFill="1" applyBorder="1" applyAlignment="1">
      <alignment horizontal="center" vertical="center"/>
    </xf>
    <xf fontId="33" fillId="33" borderId="11" numFmtId="2" xfId="0" applyNumberFormat="1" applyFont="1" applyFill="1" applyBorder="1" applyAlignment="1">
      <alignment horizontal="center" vertical="center" wrapText="1"/>
    </xf>
    <xf fontId="45" fillId="33" borderId="11" numFmtId="0" xfId="0" applyFont="1" applyFill="1" applyBorder="1" applyAlignment="1">
      <alignment horizontal="center" vertical="center" wrapText="1"/>
    </xf>
    <xf fontId="46" fillId="33" borderId="0" numFmtId="0" xfId="0" applyFont="1" applyFill="1"/>
    <xf fontId="47" fillId="33" borderId="0" numFmtId="0" xfId="0" applyFont="1" applyFill="1" applyAlignment="1">
      <alignment horizontal="center" wrapText="1"/>
    </xf>
    <xf fontId="47" fillId="33" borderId="10" numFmtId="0" xfId="0" applyFont="1" applyFill="1" applyBorder="1" applyAlignment="1">
      <alignment horizontal="center" wrapText="1"/>
    </xf>
    <xf fontId="47" fillId="33" borderId="12" numFmtId="0" xfId="0" applyFont="1" applyFill="1" applyBorder="1" applyAlignment="1">
      <alignment horizontal="center" vertical="center" wrapText="1"/>
    </xf>
    <xf fontId="47" fillId="33" borderId="13" numFmtId="0" xfId="0" applyFont="1" applyFill="1" applyBorder="1" applyAlignment="1">
      <alignment horizontal="center" vertical="center" wrapText="1"/>
    </xf>
    <xf fontId="47" fillId="33" borderId="14" numFmtId="0" xfId="0" applyFont="1" applyFill="1" applyBorder="1" applyAlignment="1">
      <alignment horizontal="center" vertical="center" wrapText="1"/>
    </xf>
    <xf fontId="47" fillId="33" borderId="11" numFmtId="0" xfId="0" applyFont="1" applyFill="1" applyBorder="1" applyAlignment="1">
      <alignment horizontal="center" vertical="center" wrapText="1"/>
    </xf>
    <xf fontId="47" fillId="33" borderId="22" numFmtId="0" xfId="0" applyFont="1" applyFill="1" applyBorder="1" applyAlignment="1">
      <alignment horizontal="center" vertical="center" wrapText="1"/>
    </xf>
    <xf fontId="47" fillId="33" borderId="12" numFmtId="0" xfId="0" applyFont="1" applyFill="1" applyBorder="1" applyAlignment="1">
      <alignment horizontal="center" vertical="center"/>
    </xf>
    <xf fontId="47" fillId="33" borderId="14" numFmtId="0" xfId="0" applyFont="1" applyFill="1" applyBorder="1" applyAlignment="1">
      <alignment horizontal="center" vertical="center"/>
    </xf>
    <xf fontId="47" fillId="33" borderId="22" numFmtId="0" xfId="0" applyFont="1" applyFill="1" applyBorder="1" applyAlignment="1">
      <alignment horizontal="center" vertical="center"/>
    </xf>
    <xf fontId="47" fillId="33" borderId="22" numFmtId="49" xfId="0" applyNumberFormat="1" applyFont="1" applyFill="1" applyBorder="1" applyAlignment="1">
      <alignment horizontal="center" vertical="center" wrapText="1"/>
    </xf>
    <xf fontId="47" fillId="33" borderId="22" numFmtId="49" xfId="0" applyNumberFormat="1" applyFont="1" applyFill="1" applyBorder="1" applyAlignment="1">
      <alignment horizontal="center" vertical="center"/>
    </xf>
    <xf fontId="43" fillId="33" borderId="22" numFmtId="49" xfId="0" applyNumberFormat="1" applyFont="1" applyFill="1" applyBorder="1" applyAlignment="1">
      <alignment horizontal="center" vertical="center" wrapText="1"/>
    </xf>
    <xf fontId="46" fillId="33" borderId="11" numFmtId="0" xfId="0" applyFont="1" applyFill="1" applyBorder="1" applyAlignment="1">
      <alignment vertical="center" wrapText="1"/>
    </xf>
    <xf fontId="46" fillId="33" borderId="11" numFmtId="0" xfId="0" applyFont="1" applyFill="1" applyBorder="1" applyAlignment="1">
      <alignment horizontal="center" vertical="center"/>
    </xf>
    <xf fontId="20" fillId="33" borderId="11" numFmtId="0" xfId="0" applyFont="1" applyFill="1" applyBorder="1" applyAlignment="1">
      <alignment horizontal="left" vertical="center" wrapText="1"/>
    </xf>
    <xf fontId="20" fillId="33" borderId="11" numFmtId="1" xfId="0" applyNumberFormat="1" applyFont="1" applyFill="1" applyBorder="1" applyAlignment="1">
      <alignment horizontal="center" vertical="center"/>
    </xf>
    <xf fontId="20" fillId="33" borderId="11" numFmtId="49" xfId="0" applyNumberFormat="1" applyFont="1" applyFill="1" applyBorder="1" applyAlignment="1">
      <alignment horizontal="center" vertical="center"/>
    </xf>
    <xf fontId="20" fillId="33" borderId="11" numFmtId="0" xfId="0" applyFont="1" applyFill="1" applyBorder="1" applyAlignment="1">
      <alignment horizontal="center" vertical="center"/>
    </xf>
    <xf fontId="46" fillId="33" borderId="11" numFmtId="0" xfId="0" applyFont="1" applyFill="1" applyBorder="1" applyAlignment="1">
      <alignment horizontal="center" vertical="center" wrapText="1"/>
    </xf>
    <xf fontId="20" fillId="33" borderId="11" numFmtId="0" xfId="0" applyFont="1" applyFill="1" applyBorder="1" applyAlignment="1">
      <alignment vertical="center" wrapText="1"/>
    </xf>
    <xf fontId="20" fillId="33" borderId="11" numFmtId="0" xfId="0" applyFont="1" applyFill="1" applyBorder="1" applyAlignment="1">
      <alignment horizontal="center" vertical="center" wrapText="1"/>
    </xf>
    <xf fontId="47" fillId="33" borderId="11" numFmtId="0" xfId="0" applyFont="1" applyFill="1" applyBorder="1" applyAlignment="1">
      <alignment horizontal="right" vertical="center" wrapText="1"/>
    </xf>
    <xf fontId="47" fillId="33" borderId="11" numFmtId="0" xfId="0" applyFont="1" applyFill="1" applyBorder="1" applyAlignment="1">
      <alignment horizontal="center" vertical="center"/>
    </xf>
    <xf fontId="47" fillId="33" borderId="12" numFmtId="0" xfId="0" applyFont="1" applyFill="1" applyBorder="1" applyAlignment="1">
      <alignment horizontal="right" vertical="center" wrapText="1"/>
    </xf>
    <xf fontId="33" fillId="33" borderId="11" numFmtId="0" xfId="0" applyFont="1" applyFill="1" applyBorder="1" applyAlignment="1">
      <alignment horizontal="center" vertical="center"/>
    </xf>
    <xf fontId="47" fillId="33" borderId="12" numFmtId="0" xfId="0" applyFont="1" applyFill="1" applyBorder="1" applyAlignment="1">
      <alignment horizontal="left" vertical="center" wrapText="1"/>
    </xf>
    <xf fontId="47" fillId="33" borderId="11" numFmtId="168" xfId="0" applyNumberFormat="1" applyFont="1" applyFill="1" applyBorder="1" applyAlignment="1">
      <alignment horizontal="center" vertical="center" wrapText="1"/>
    </xf>
    <xf fontId="46" fillId="33" borderId="11" numFmtId="0" xfId="0" applyFont="1" applyFill="1" applyBorder="1" applyAlignment="1">
      <alignment vertical="center"/>
    </xf>
    <xf fontId="47" fillId="33" borderId="11" numFmtId="0" xfId="0" applyFont="1" applyFill="1" applyBorder="1" applyAlignment="1">
      <alignment horizontal="left" vertical="center" wrapText="1"/>
    </xf>
    <xf fontId="47" fillId="33" borderId="11" numFmtId="49" xfId="0" applyNumberFormat="1" applyFont="1" applyFill="1" applyBorder="1" applyAlignment="1">
      <alignment horizontal="center" vertical="center"/>
    </xf>
    <xf fontId="46" fillId="33" borderId="11" numFmtId="0" xfId="0" applyFont="1" applyFill="1" applyBorder="1"/>
    <xf fontId="20" fillId="33" borderId="11" numFmtId="49" xfId="0" applyNumberFormat="1" applyFont="1" applyFill="1" applyBorder="1" applyAlignment="1">
      <alignment horizontal="center" vertical="center" wrapText="1"/>
    </xf>
    <xf fontId="48" fillId="33" borderId="11" numFmtId="0" xfId="0" applyFont="1" applyFill="1" applyBorder="1" applyAlignment="1">
      <alignment horizontal="left" vertical="center" wrapText="1"/>
    </xf>
    <xf fontId="46" fillId="33" borderId="15" numFmtId="0" xfId="0" applyFont="1" applyFill="1" applyBorder="1" applyAlignment="1">
      <alignment horizontal="center"/>
    </xf>
    <xf fontId="46" fillId="33" borderId="16" numFmtId="0" xfId="0" applyFont="1" applyFill="1" applyBorder="1" applyAlignment="1">
      <alignment horizontal="center"/>
    </xf>
    <xf fontId="46" fillId="33" borderId="17" numFmtId="0" xfId="0" applyFont="1" applyFill="1" applyBorder="1" applyAlignment="1">
      <alignment horizontal="center"/>
    </xf>
    <xf fontId="49" fillId="33" borderId="0" numFmtId="0" xfId="0" applyFont="1" applyFill="1"/>
    <xf fontId="20" fillId="33" borderId="0" numFmtId="0" xfId="0" applyFont="1" applyFill="1"/>
  </cellXfs>
  <cellStyles count="47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Денежный" xfId="28" builtinId="4"/>
    <cellStyle name="Денежный [0]" xfId="29" builtinId="7"/>
    <cellStyle name="Заголовок 1" xfId="30" builtinId="16"/>
    <cellStyle name="Заголовок 2" xfId="31" builtinId="17"/>
    <cellStyle name="Заголовок 3" xfId="32" builtinId="18"/>
    <cellStyle name="Заголовок 4" xfId="33" builtinId="19"/>
    <cellStyle name="Итог" xfId="34" builtinId="25"/>
    <cellStyle name="Контрольная ячейка" xfId="35" builtinId="23"/>
    <cellStyle name="Название" xfId="36" builtinId="15"/>
    <cellStyle name="Нейтральный" xfId="37" builtinId="28"/>
    <cellStyle name="Обычный" xfId="0" builtinId="0"/>
    <cellStyle name="Плохой" xfId="38" builtinId="27"/>
    <cellStyle name="Пояснение" xfId="39" builtinId="53"/>
    <cellStyle name="Примечание" xfId="40" builtinId="10"/>
    <cellStyle name="Процентный" xfId="41" builtinId="5"/>
    <cellStyle name="Связанная ячейка" xfId="42" builtinId="24"/>
    <cellStyle name="Текст предупреждения" xfId="43" builtinId="11"/>
    <cellStyle name="Финансовый" xfId="44" builtinId="3"/>
    <cellStyle name="Финансовый [0]" xfId="45" builtinId="6"/>
    <cellStyle name="Хороший" xfId="46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worksheet" Target="worksheets/sheet4.xml"/><Relationship  Id="rId5" Type="http://schemas.openxmlformats.org/officeDocument/2006/relationships/worksheet" Target="worksheets/sheet5.xml"/><Relationship  Id="rId6" Type="http://schemas.openxmlformats.org/officeDocument/2006/relationships/theme" Target="theme/theme1.xml"/><Relationship  Id="rId7" Type="http://schemas.openxmlformats.org/officeDocument/2006/relationships/sharedStrings" Target="sharedStrings.xml"/><Relationship  Id="rId8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B111" activeCellId="0" sqref="B111"/>
    </sheetView>
  </sheetViews>
  <sheetFormatPr baseColWidth="8" defaultRowHeight="15" customHeight="1"/>
  <cols>
    <col customWidth="1" min="1" max="1" style="1" width="28.710899999999999"/>
    <col customWidth="1" min="2" max="2" style="1" width="55"/>
    <col customWidth="1" min="3" max="3" style="1" width="11"/>
    <col customWidth="1" min="4" max="6" style="1" width="9.1406200000000002"/>
    <col customWidth="1" min="7" max="7" style="1" width="11"/>
    <col customWidth="1" min="8" max="9" style="1" width="9.1406200000000002"/>
    <col customWidth="1" min="10" max="10" style="1" width="11.2852"/>
    <col customWidth="1" min="11" max="11" style="1" width="9.1406200000000002"/>
    <col customWidth="1" min="12" max="12" style="1" width="11"/>
    <col customWidth="1" min="13" max="13" style="1" width="12"/>
    <col customWidth="1" min="14" max="14" style="1" width="11.2852"/>
    <col customWidth="1" min="15" max="15" style="1" width="9.1406200000000002"/>
    <col customWidth="1" min="16" max="16" style="2" width="9.1406200000000002"/>
    <col customWidth="1" min="17" max="257" style="1" width="9.1406200000000002"/>
  </cols>
  <sheetData>
    <row r="2" ht="1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18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18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18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18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18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18">
      <c r="A9" s="3"/>
      <c r="M9" s="4"/>
      <c r="N9" s="4"/>
      <c r="O9" s="4"/>
    </row>
    <row r="10" ht="18">
      <c r="A10" s="3"/>
      <c r="M10" s="4"/>
      <c r="N10" s="4"/>
      <c r="O10" s="4"/>
    </row>
    <row r="11" ht="18">
      <c r="A11" s="3"/>
      <c r="M11" s="4"/>
      <c r="N11" s="4"/>
      <c r="O11" s="4"/>
    </row>
    <row r="12" ht="18">
      <c r="A12" s="3"/>
      <c r="B12" s="5" t="s">
        <v>0</v>
      </c>
      <c r="C12" s="6"/>
      <c r="D12" s="7"/>
      <c r="E12" s="7"/>
      <c r="H12" s="1"/>
      <c r="I12" s="8" t="s">
        <v>1</v>
      </c>
      <c r="J12" s="8"/>
      <c r="K12" s="8"/>
      <c r="M12" s="4"/>
      <c r="N12" s="4"/>
      <c r="O12" s="4"/>
    </row>
    <row r="13" ht="18">
      <c r="A13" s="3"/>
      <c r="B13" s="9" t="s">
        <v>2</v>
      </c>
      <c r="C13" s="6"/>
      <c r="D13" s="7"/>
      <c r="E13" s="7"/>
      <c r="H13" s="1"/>
      <c r="I13" s="8" t="s">
        <v>3</v>
      </c>
      <c r="J13" s="8"/>
      <c r="K13" s="8"/>
      <c r="M13" s="4"/>
      <c r="N13" s="4"/>
      <c r="O13" s="4"/>
    </row>
    <row r="14" ht="18">
      <c r="A14" s="3"/>
      <c r="B14" s="10"/>
      <c r="C14" s="11"/>
      <c r="D14" s="7"/>
      <c r="E14" s="7"/>
      <c r="H14" s="1"/>
      <c r="L14" s="7"/>
      <c r="M14" s="4"/>
      <c r="N14" s="4"/>
      <c r="O14" s="4"/>
    </row>
    <row r="15" ht="18">
      <c r="A15" s="3"/>
      <c r="B15" s="6" t="s">
        <v>4</v>
      </c>
      <c r="C15" s="6"/>
      <c r="D15" s="7"/>
      <c r="E15" s="7"/>
      <c r="H15" s="1"/>
      <c r="I15" s="12" t="s">
        <v>5</v>
      </c>
      <c r="J15" s="12"/>
      <c r="K15" s="12"/>
      <c r="L15" s="7"/>
      <c r="M15" s="4"/>
      <c r="N15" s="4"/>
      <c r="O15" s="4"/>
    </row>
    <row r="16" ht="18">
      <c r="A16" s="3"/>
      <c r="B16" s="6"/>
      <c r="C16" s="6"/>
      <c r="D16" s="7"/>
      <c r="E16" s="7"/>
      <c r="F16" s="7"/>
      <c r="G16" s="7"/>
      <c r="H16" s="7"/>
      <c r="I16" s="7"/>
      <c r="J16" s="13"/>
      <c r="K16" s="13"/>
      <c r="L16" s="7"/>
      <c r="M16" s="4"/>
      <c r="N16" s="4"/>
      <c r="O16" s="4"/>
    </row>
    <row r="17" ht="18">
      <c r="A17" s="3"/>
      <c r="B17" s="14"/>
      <c r="C17" s="14"/>
      <c r="D17" s="7"/>
      <c r="E17" s="7"/>
      <c r="F17" s="7"/>
      <c r="G17" s="7"/>
      <c r="H17" s="1"/>
      <c r="M17" s="4"/>
      <c r="N17" s="4"/>
      <c r="O17" s="4"/>
    </row>
    <row r="18" ht="18">
      <c r="A18" s="3"/>
      <c r="B18" s="14"/>
      <c r="C18" s="7"/>
      <c r="D18" s="7"/>
      <c r="E18" s="7"/>
      <c r="F18" s="7"/>
      <c r="G18" s="7"/>
      <c r="H18" s="7"/>
      <c r="I18" s="7"/>
      <c r="J18" s="13"/>
      <c r="K18" s="13"/>
      <c r="L18" s="15"/>
      <c r="M18" s="4"/>
      <c r="N18" s="4"/>
      <c r="O18" s="4"/>
    </row>
    <row r="19" ht="18">
      <c r="A19" s="3"/>
      <c r="B19" s="14"/>
      <c r="C19" s="7"/>
      <c r="D19" s="7"/>
      <c r="E19" s="7"/>
      <c r="F19" s="7"/>
      <c r="G19" s="7"/>
      <c r="H19" s="7"/>
      <c r="I19" s="7"/>
      <c r="J19" s="13"/>
      <c r="K19" s="13"/>
      <c r="L19" s="15"/>
      <c r="M19" s="4"/>
      <c r="N19" s="4"/>
      <c r="O19" s="4"/>
    </row>
    <row r="20" ht="34.5">
      <c r="A20" s="3"/>
      <c r="B20" s="16" t="s">
        <v>6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"/>
      <c r="N20" s="4"/>
      <c r="O20" s="4"/>
    </row>
    <row r="21" ht="20.25">
      <c r="A21" s="3"/>
      <c r="B21" s="17" t="s">
        <v>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4"/>
      <c r="N21" s="4"/>
      <c r="O21" s="4"/>
    </row>
    <row r="22" ht="20.25">
      <c r="A22" s="3"/>
      <c r="B22" s="17" t="s">
        <v>8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4"/>
      <c r="N22" s="4"/>
      <c r="O22" s="4"/>
    </row>
    <row r="23" ht="18">
      <c r="A23" s="3"/>
      <c r="M23" s="4"/>
      <c r="N23" s="4"/>
      <c r="O23" s="4"/>
    </row>
    <row r="24" ht="18">
      <c r="A24" s="3"/>
      <c r="M24" s="4"/>
      <c r="N24" s="4"/>
      <c r="O24" s="4"/>
    </row>
    <row r="25" ht="18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ht="18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ht="18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ht="18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ht="18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ht="18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ht="18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ht="18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ht="18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ht="18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ht="18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ht="18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ht="18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ht="18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ht="18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ht="18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ht="18">
      <c r="A41" s="3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ht="18">
      <c r="A42" s="3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ht="18">
      <c r="A43" s="3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ht="18">
      <c r="A44" s="3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ht="18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ht="18">
      <c r="A46" s="3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ht="18">
      <c r="A47" s="3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ht="18">
      <c r="A48" s="3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ht="18">
      <c r="A49" s="3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ht="18">
      <c r="A50" s="3"/>
      <c r="B50" s="4" t="s">
        <v>9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ht="18">
      <c r="A51" s="3"/>
      <c r="B51" s="4"/>
      <c r="C51" s="4"/>
      <c r="D51" s="4"/>
      <c r="E51" s="4"/>
      <c r="F51" s="4"/>
      <c r="G51" s="4"/>
      <c r="H51" s="4"/>
      <c r="I51" s="4"/>
      <c r="J51" s="18" t="s">
        <v>10</v>
      </c>
      <c r="K51" s="18"/>
      <c r="L51" s="18"/>
      <c r="M51" s="18"/>
      <c r="N51" s="18"/>
      <c r="O51" s="18"/>
    </row>
    <row r="52" ht="25.5">
      <c r="A52" s="19" t="s">
        <v>11</v>
      </c>
      <c r="B52" s="20" t="s">
        <v>12</v>
      </c>
      <c r="C52" s="20" t="s">
        <v>13</v>
      </c>
      <c r="D52" s="21" t="s">
        <v>14</v>
      </c>
      <c r="E52" s="21" t="s">
        <v>15</v>
      </c>
      <c r="F52" s="21" t="s">
        <v>16</v>
      </c>
      <c r="G52" s="21" t="s">
        <v>17</v>
      </c>
      <c r="H52" s="21" t="s">
        <v>18</v>
      </c>
      <c r="I52" s="21" t="s">
        <v>19</v>
      </c>
      <c r="J52" s="21" t="s">
        <v>20</v>
      </c>
      <c r="K52" s="21" t="s">
        <v>21</v>
      </c>
      <c r="L52" s="21" t="s">
        <v>22</v>
      </c>
      <c r="M52" s="21" t="s">
        <v>23</v>
      </c>
      <c r="N52" s="21" t="s">
        <v>24</v>
      </c>
      <c r="O52" s="21" t="s">
        <v>25</v>
      </c>
    </row>
    <row r="53" ht="15.75">
      <c r="A53" s="22"/>
      <c r="B53" s="23" t="s">
        <v>26</v>
      </c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</row>
    <row r="54" ht="15.75">
      <c r="A54" s="24"/>
      <c r="B54" s="23" t="s">
        <v>27</v>
      </c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</row>
    <row r="55" ht="15">
      <c r="A55" s="25" t="s">
        <v>28</v>
      </c>
      <c r="B55" s="26" t="s">
        <v>29</v>
      </c>
      <c r="C55" s="27">
        <v>60</v>
      </c>
      <c r="D55" s="28">
        <v>0.63719999999999988</v>
      </c>
      <c r="E55" s="28">
        <v>3.0099999999999998</v>
      </c>
      <c r="F55" s="28">
        <v>5.1120000000000001</v>
      </c>
      <c r="G55" s="28">
        <v>50.909999999999997</v>
      </c>
      <c r="H55" s="28">
        <v>3.1199999999999999e-002</v>
      </c>
      <c r="I55" s="28">
        <v>2.625</v>
      </c>
      <c r="J55" s="28">
        <v>0</v>
      </c>
      <c r="K55" s="28">
        <v>0.20699999999999999</v>
      </c>
      <c r="L55" s="28">
        <v>14.395199999999999</v>
      </c>
      <c r="M55" s="28">
        <v>26.716799999999996</v>
      </c>
      <c r="N55" s="28">
        <v>18.231000000000002</v>
      </c>
      <c r="O55" s="28">
        <v>0.63900000000000001</v>
      </c>
    </row>
    <row r="56" ht="15">
      <c r="A56" s="29" t="s">
        <v>28</v>
      </c>
      <c r="B56" s="26" t="s">
        <v>30</v>
      </c>
      <c r="C56" s="30">
        <v>90</v>
      </c>
      <c r="D56" s="28">
        <v>10.199999999999999</v>
      </c>
      <c r="E56" s="28">
        <v>12.926</v>
      </c>
      <c r="F56" s="28">
        <v>13.788</v>
      </c>
      <c r="G56" s="28">
        <v>198</v>
      </c>
      <c r="H56" s="28">
        <v>9.0000000000000011e-002</v>
      </c>
      <c r="I56" s="28">
        <v>0.93600000000000005</v>
      </c>
      <c r="J56" s="28">
        <v>46.260000000000005</v>
      </c>
      <c r="K56" s="28">
        <v>2.52</v>
      </c>
      <c r="L56" s="28">
        <v>77.825999999999993</v>
      </c>
      <c r="M56" s="28">
        <v>85.086000000000013</v>
      </c>
      <c r="N56" s="28">
        <v>18.720000000000002</v>
      </c>
      <c r="O56" s="28">
        <v>1.26</v>
      </c>
    </row>
    <row r="57" ht="36.75">
      <c r="A57" s="31" t="s">
        <v>31</v>
      </c>
      <c r="B57" s="26" t="s">
        <v>32</v>
      </c>
      <c r="C57" s="32" t="s">
        <v>33</v>
      </c>
      <c r="D57" s="28">
        <v>5.6994999999999996</v>
      </c>
      <c r="E57" s="28">
        <v>4.2989999999999995</v>
      </c>
      <c r="F57" s="28">
        <v>31.990000000000002</v>
      </c>
      <c r="G57" s="28">
        <v>189.29999999999998</v>
      </c>
      <c r="H57" s="28">
        <v>5.6999999999999995e-002</v>
      </c>
      <c r="I57" s="28">
        <v>0</v>
      </c>
      <c r="J57" s="28">
        <v>20</v>
      </c>
      <c r="K57" s="28">
        <v>0.82250000000000012</v>
      </c>
      <c r="L57" s="28">
        <v>12.391499999999999</v>
      </c>
      <c r="M57" s="28">
        <v>38.667749999999998</v>
      </c>
      <c r="N57" s="28">
        <v>8.6189999999999998</v>
      </c>
      <c r="O57" s="28">
        <v>0.86199999999999999</v>
      </c>
    </row>
    <row r="58" ht="36.75">
      <c r="A58" s="31" t="s">
        <v>34</v>
      </c>
      <c r="B58" s="26" t="s">
        <v>35</v>
      </c>
      <c r="C58" s="32">
        <v>200</v>
      </c>
      <c r="D58" s="28">
        <v>0.66200000000000003</v>
      </c>
      <c r="E58" s="28">
        <v>9.0000000000000011e-002</v>
      </c>
      <c r="F58" s="28">
        <v>22.034000000000002</v>
      </c>
      <c r="G58" s="28">
        <v>92.800000000000011</v>
      </c>
      <c r="H58" s="28">
        <v>1.6e-002</v>
      </c>
      <c r="I58" s="28">
        <v>0.72599999999999998</v>
      </c>
      <c r="J58" s="28">
        <v>0</v>
      </c>
      <c r="K58" s="28">
        <v>0.50800000000000001</v>
      </c>
      <c r="L58" s="28">
        <v>32.180000000000007</v>
      </c>
      <c r="M58" s="28">
        <v>23.440000000000001</v>
      </c>
      <c r="N58" s="28">
        <v>17.460000000000001</v>
      </c>
      <c r="O58" s="28">
        <v>0.66800000000000004</v>
      </c>
    </row>
    <row r="59" ht="36">
      <c r="A59" s="33" t="s">
        <v>36</v>
      </c>
      <c r="B59" s="26" t="s">
        <v>37</v>
      </c>
      <c r="C59" s="34">
        <v>30</v>
      </c>
      <c r="D59" s="28">
        <v>1.9799999999999998</v>
      </c>
      <c r="E59" s="28">
        <v>0.35999999999999999</v>
      </c>
      <c r="F59" s="28">
        <v>11.880000000000001</v>
      </c>
      <c r="G59" s="28">
        <v>59.399999999999999</v>
      </c>
      <c r="H59" s="28">
        <v>5.1000000000000004e-002</v>
      </c>
      <c r="I59" s="28">
        <v>0</v>
      </c>
      <c r="J59" s="28">
        <v>0</v>
      </c>
      <c r="K59" s="28">
        <v>0.41999999999999998</v>
      </c>
      <c r="L59" s="28">
        <v>8.6999999999999993</v>
      </c>
      <c r="M59" s="28">
        <v>45</v>
      </c>
      <c r="N59" s="28">
        <v>14.1</v>
      </c>
      <c r="O59" s="28">
        <v>1.1699999999999999</v>
      </c>
    </row>
    <row r="60" ht="15.75">
      <c r="A60" s="35"/>
      <c r="B60" s="36" t="s">
        <v>38</v>
      </c>
      <c r="C60" s="37">
        <v>535</v>
      </c>
      <c r="D60" s="38">
        <f>SUM(D55:D59)</f>
        <v>19.178699999999999</v>
      </c>
      <c r="E60" s="38">
        <f t="shared" ref="E60:O60" si="0">SUM(E55:E59)</f>
        <v>20.684999999999999</v>
      </c>
      <c r="F60" s="38">
        <f t="shared" si="0"/>
        <v>84.804000000000002</v>
      </c>
      <c r="G60" s="38">
        <f t="shared" si="0"/>
        <v>590.40999999999997</v>
      </c>
      <c r="H60" s="38">
        <f t="shared" si="0"/>
        <v>0.24519999999999997</v>
      </c>
      <c r="I60" s="38">
        <f t="shared" si="0"/>
        <v>4.2869999999999999</v>
      </c>
      <c r="J60" s="38">
        <f t="shared" si="0"/>
        <v>66.260000000000005</v>
      </c>
      <c r="K60" s="38">
        <f t="shared" si="0"/>
        <v>4.4775</v>
      </c>
      <c r="L60" s="38">
        <f t="shared" si="0"/>
        <v>145.49269999999999</v>
      </c>
      <c r="M60" s="38">
        <f t="shared" si="0"/>
        <v>218.91055</v>
      </c>
      <c r="N60" s="38">
        <f t="shared" si="0"/>
        <v>77.13000000000001</v>
      </c>
      <c r="O60" s="38">
        <f t="shared" si="0"/>
        <v>4.5990000000000002</v>
      </c>
      <c r="P60" s="39">
        <v>0.25</v>
      </c>
    </row>
    <row r="61" ht="18">
      <c r="A61" s="3"/>
      <c r="B61" s="4"/>
      <c r="C61" s="4"/>
      <c r="D61" s="4"/>
      <c r="E61" s="4"/>
      <c r="F61" s="4"/>
      <c r="G61" s="4"/>
      <c r="H61" s="4"/>
      <c r="I61" s="4"/>
      <c r="J61" s="4"/>
      <c r="K61" s="18"/>
      <c r="L61" s="18"/>
      <c r="M61" s="18"/>
      <c r="N61" s="18"/>
      <c r="O61" s="18"/>
    </row>
    <row r="62" ht="15.75">
      <c r="A62" s="24"/>
      <c r="B62" s="23" t="s">
        <v>39</v>
      </c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</row>
    <row r="63" s="40" customFormat="1">
      <c r="A63" s="33" t="s">
        <v>40</v>
      </c>
      <c r="B63" s="26" t="s">
        <v>41</v>
      </c>
      <c r="C63" s="34">
        <v>100</v>
      </c>
      <c r="D63" s="28">
        <v>0.40000000000000002</v>
      </c>
      <c r="E63" s="28">
        <v>0.40000000000000002</v>
      </c>
      <c r="F63" s="28">
        <v>9.8000000000000007</v>
      </c>
      <c r="G63" s="28">
        <v>47</v>
      </c>
      <c r="H63" s="28">
        <v>2.9999999999999999e-002</v>
      </c>
      <c r="I63" s="28">
        <v>10</v>
      </c>
      <c r="J63" s="28"/>
      <c r="K63" s="28">
        <v>0.20000000000000001</v>
      </c>
      <c r="L63" s="28">
        <v>16</v>
      </c>
      <c r="M63" s="28">
        <v>11</v>
      </c>
      <c r="N63" s="28">
        <v>9</v>
      </c>
      <c r="O63" s="28">
        <v>2.2000000000000002</v>
      </c>
      <c r="P63" s="41"/>
    </row>
    <row r="64" ht="28.5">
      <c r="A64" s="33" t="s">
        <v>28</v>
      </c>
      <c r="B64" s="26" t="s">
        <v>42</v>
      </c>
      <c r="C64" s="32" t="s">
        <v>43</v>
      </c>
      <c r="D64" s="28">
        <v>13.65</v>
      </c>
      <c r="E64" s="28">
        <v>15.294</v>
      </c>
      <c r="F64" s="28">
        <v>32.322999999999993</v>
      </c>
      <c r="G64" s="28">
        <v>330.89999999999998</v>
      </c>
      <c r="H64" s="28">
        <v>0.11220000000000001</v>
      </c>
      <c r="I64" s="28">
        <v>0.876</v>
      </c>
      <c r="J64" s="28">
        <v>65.299999999999997</v>
      </c>
      <c r="K64" s="28">
        <v>1.8260000000000001</v>
      </c>
      <c r="L64" s="28">
        <v>314.59500000000003</v>
      </c>
      <c r="M64" s="28">
        <v>252.48599999999999</v>
      </c>
      <c r="N64" s="28">
        <v>41.762999999999998</v>
      </c>
      <c r="O64" s="28">
        <v>1.0105</v>
      </c>
    </row>
    <row r="65" s="40" customFormat="1">
      <c r="A65" s="33" t="s">
        <v>44</v>
      </c>
      <c r="B65" s="26" t="s">
        <v>45</v>
      </c>
      <c r="C65" s="32" t="s">
        <v>46</v>
      </c>
      <c r="D65" s="28">
        <v>7.0000000000000007e-002</v>
      </c>
      <c r="E65" s="28">
        <v>2.e-002</v>
      </c>
      <c r="F65" s="28">
        <v>10.01</v>
      </c>
      <c r="G65" s="28">
        <v>40</v>
      </c>
      <c r="H65" s="28">
        <v>0</v>
      </c>
      <c r="I65" s="28">
        <v>2.9999999999999999e-002</v>
      </c>
      <c r="J65" s="28">
        <v>0</v>
      </c>
      <c r="K65" s="28">
        <v>0</v>
      </c>
      <c r="L65" s="28">
        <v>10.949999999999999</v>
      </c>
      <c r="M65" s="28">
        <v>2.7999999999999998</v>
      </c>
      <c r="N65" s="28">
        <v>1.3999999999999999</v>
      </c>
      <c r="O65" s="28">
        <v>0.26500000000000001</v>
      </c>
      <c r="P65" s="41"/>
    </row>
    <row r="66" s="40" customFormat="1">
      <c r="A66" s="33" t="s">
        <v>36</v>
      </c>
      <c r="B66" s="26" t="s">
        <v>37</v>
      </c>
      <c r="C66" s="34">
        <v>30</v>
      </c>
      <c r="D66" s="28">
        <v>1.9799999999999998</v>
      </c>
      <c r="E66" s="28">
        <v>0.35999999999999999</v>
      </c>
      <c r="F66" s="28">
        <v>11.880000000000001</v>
      </c>
      <c r="G66" s="28">
        <v>59.399999999999999</v>
      </c>
      <c r="H66" s="28">
        <v>5.1000000000000004e-002</v>
      </c>
      <c r="I66" s="28">
        <v>0</v>
      </c>
      <c r="J66" s="28">
        <v>0</v>
      </c>
      <c r="K66" s="28">
        <v>0.41999999999999998</v>
      </c>
      <c r="L66" s="28">
        <v>8.6999999999999993</v>
      </c>
      <c r="M66" s="28">
        <v>45</v>
      </c>
      <c r="N66" s="28">
        <v>14.1</v>
      </c>
      <c r="O66" s="28">
        <v>1.1699999999999999</v>
      </c>
      <c r="P66" s="41"/>
    </row>
    <row r="67" ht="15.75">
      <c r="A67" s="35"/>
      <c r="B67" s="36" t="s">
        <v>38</v>
      </c>
      <c r="C67" s="37">
        <v>545</v>
      </c>
      <c r="D67" s="42">
        <f>SUM(D63:D66)</f>
        <v>16.100000000000001</v>
      </c>
      <c r="E67" s="42">
        <f t="shared" ref="E67:O67" si="1">SUM(E63:E66)</f>
        <v>16.074000000000002</v>
      </c>
      <c r="F67" s="42">
        <f t="shared" si="1"/>
        <v>64.012999999999991</v>
      </c>
      <c r="G67" s="42">
        <f t="shared" si="1"/>
        <v>477.29999999999995</v>
      </c>
      <c r="H67" s="42">
        <f t="shared" si="1"/>
        <v>0.19319999999999998</v>
      </c>
      <c r="I67" s="42">
        <f t="shared" si="1"/>
        <v>10.905999999999999</v>
      </c>
      <c r="J67" s="42">
        <f t="shared" si="1"/>
        <v>65.299999999999997</v>
      </c>
      <c r="K67" s="42">
        <f t="shared" si="1"/>
        <v>2.4460000000000002</v>
      </c>
      <c r="L67" s="42">
        <f t="shared" si="1"/>
        <v>350.245</v>
      </c>
      <c r="M67" s="42">
        <f t="shared" si="1"/>
        <v>311.286</v>
      </c>
      <c r="N67" s="42">
        <f t="shared" si="1"/>
        <v>66.262999999999991</v>
      </c>
      <c r="O67" s="42">
        <f t="shared" si="1"/>
        <v>4.6455000000000002</v>
      </c>
      <c r="P67" s="39">
        <v>0.20000000000000001</v>
      </c>
    </row>
    <row r="68" ht="15.75">
      <c r="A68" s="43"/>
      <c r="B68" s="44"/>
      <c r="C68" s="45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39"/>
    </row>
    <row r="69" ht="15.75" customHeight="1">
      <c r="A69" s="47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9"/>
    </row>
    <row r="70" ht="15.75">
      <c r="A70" s="24"/>
      <c r="B70" s="23" t="s">
        <v>47</v>
      </c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</row>
    <row r="71" ht="36">
      <c r="A71" s="33" t="s">
        <v>48</v>
      </c>
      <c r="B71" s="26" t="s">
        <v>49</v>
      </c>
      <c r="C71" s="30" t="s">
        <v>50</v>
      </c>
      <c r="D71" s="28">
        <v>2.6299999999999999</v>
      </c>
      <c r="E71" s="28">
        <v>2.6600000000000001</v>
      </c>
      <c r="F71" s="28">
        <v>0</v>
      </c>
      <c r="G71" s="28">
        <v>34.333333333333336</v>
      </c>
      <c r="H71" s="28">
        <v>3.333333333333334e-003</v>
      </c>
      <c r="I71" s="28">
        <v>7.0000000000000007e-002</v>
      </c>
      <c r="J71" s="28">
        <v>21</v>
      </c>
      <c r="K71" s="28">
        <v>4.0000000000000001e-002</v>
      </c>
      <c r="L71" s="28">
        <v>100</v>
      </c>
      <c r="M71" s="28">
        <v>60</v>
      </c>
      <c r="N71" s="28">
        <v>5.5</v>
      </c>
      <c r="O71" s="28">
        <v>7.0000000000000007e-002</v>
      </c>
    </row>
    <row r="72" ht="36">
      <c r="A72" s="33" t="s">
        <v>51</v>
      </c>
      <c r="B72" s="26" t="s">
        <v>52</v>
      </c>
      <c r="C72" s="30" t="s">
        <v>53</v>
      </c>
      <c r="D72" s="28">
        <v>10.390000000000001</v>
      </c>
      <c r="E72" s="28">
        <v>14.789999999999999</v>
      </c>
      <c r="F72" s="28">
        <v>10.300000000000001</v>
      </c>
      <c r="G72" s="28">
        <v>221</v>
      </c>
      <c r="H72" s="28">
        <v>2.9999999999999999e-002</v>
      </c>
      <c r="I72" s="28">
        <v>0.92000000000000004</v>
      </c>
      <c r="J72" s="50"/>
      <c r="K72" s="28">
        <v>2.6099999999999999</v>
      </c>
      <c r="L72" s="28">
        <v>61.810000000000002</v>
      </c>
      <c r="M72" s="28">
        <v>154.15000000000001</v>
      </c>
      <c r="N72" s="28">
        <v>22.030000000000001</v>
      </c>
      <c r="O72" s="28">
        <v>3.0600000000000001</v>
      </c>
    </row>
    <row r="73" ht="36.75">
      <c r="A73" s="31" t="s">
        <v>54</v>
      </c>
      <c r="B73" s="26" t="s">
        <v>55</v>
      </c>
      <c r="C73" s="32">
        <v>150</v>
      </c>
      <c r="D73" s="28">
        <v>3.77</v>
      </c>
      <c r="E73" s="28">
        <v>2.2900000000000009</v>
      </c>
      <c r="F73" s="28">
        <v>39.719999999999999</v>
      </c>
      <c r="G73" s="28">
        <v>214</v>
      </c>
      <c r="H73" s="28">
        <v>0.20999999999999999</v>
      </c>
      <c r="I73" s="28">
        <v>0</v>
      </c>
      <c r="J73" s="28">
        <v>0</v>
      </c>
      <c r="K73" s="28">
        <v>0.40000000000000002</v>
      </c>
      <c r="L73" s="28">
        <v>23.990000000000002</v>
      </c>
      <c r="M73" s="28">
        <v>207.34999999999999</v>
      </c>
      <c r="N73" s="28">
        <v>140.52000000000001</v>
      </c>
      <c r="O73" s="28">
        <v>4.7100000000000009</v>
      </c>
    </row>
    <row r="74" ht="36">
      <c r="A74" s="33" t="s">
        <v>56</v>
      </c>
      <c r="B74" s="26" t="s">
        <v>57</v>
      </c>
      <c r="C74" s="34" t="s">
        <v>58</v>
      </c>
      <c r="D74" s="28">
        <v>0.112</v>
      </c>
      <c r="E74" s="28">
        <v>1.8000000000000002e-002</v>
      </c>
      <c r="F74" s="28">
        <v>10.149999999999999</v>
      </c>
      <c r="G74" s="28">
        <v>41.32</v>
      </c>
      <c r="H74" s="28">
        <v>-8.000000000000008e-004</v>
      </c>
      <c r="I74" s="28">
        <v>2.0299999999999994</v>
      </c>
      <c r="J74" s="28">
        <v>0</v>
      </c>
      <c r="K74" s="28">
        <v>5.9999999999999984e-003</v>
      </c>
      <c r="L74" s="28">
        <v>13.249999999999998</v>
      </c>
      <c r="M74" s="28">
        <v>3.9600000000000004</v>
      </c>
      <c r="N74" s="28">
        <v>2.1599999999999997</v>
      </c>
      <c r="O74" s="28">
        <v>0.33299999999999996</v>
      </c>
    </row>
    <row r="75" ht="36">
      <c r="A75" s="33" t="s">
        <v>59</v>
      </c>
      <c r="B75" s="26" t="s">
        <v>37</v>
      </c>
      <c r="C75" s="34">
        <v>50</v>
      </c>
      <c r="D75" s="28">
        <v>3.2999999999999998</v>
      </c>
      <c r="E75" s="28">
        <v>0.60000000000000009</v>
      </c>
      <c r="F75" s="28">
        <v>19.800000000000004</v>
      </c>
      <c r="G75" s="28">
        <v>99.000000000000028</v>
      </c>
      <c r="H75" s="28">
        <v>8.500000000000002e-002</v>
      </c>
      <c r="I75" s="28">
        <v>0</v>
      </c>
      <c r="J75" s="28">
        <v>0</v>
      </c>
      <c r="K75" s="28">
        <v>0.70000000000000007</v>
      </c>
      <c r="L75" s="28">
        <v>14.500000000000002</v>
      </c>
      <c r="M75" s="28">
        <v>75.000000000000014</v>
      </c>
      <c r="N75" s="28">
        <v>23.500000000000007</v>
      </c>
      <c r="O75" s="28">
        <v>1.9500000000000006</v>
      </c>
    </row>
    <row r="76" ht="16.5" customHeight="1">
      <c r="A76" s="35"/>
      <c r="B76" s="36" t="s">
        <v>38</v>
      </c>
      <c r="C76" s="37">
        <v>510</v>
      </c>
      <c r="D76" s="42">
        <f>SUM(D71:D75)</f>
        <v>20.201999999999998</v>
      </c>
      <c r="E76" s="42">
        <f t="shared" ref="E76:O76" si="2">SUM(E71:E75)</f>
        <v>20.358000000000004</v>
      </c>
      <c r="F76" s="42">
        <f t="shared" si="2"/>
        <v>79.969999999999999</v>
      </c>
      <c r="G76" s="42">
        <f t="shared" si="2"/>
        <v>609.65333333333342</v>
      </c>
      <c r="H76" s="42">
        <f t="shared" si="2"/>
        <v>0.32753333333333334</v>
      </c>
      <c r="I76" s="42">
        <f t="shared" si="2"/>
        <v>3.0199999999999996</v>
      </c>
      <c r="J76" s="42">
        <f t="shared" si="2"/>
        <v>21</v>
      </c>
      <c r="K76" s="42">
        <f t="shared" si="2"/>
        <v>3.7559999999999998</v>
      </c>
      <c r="L76" s="42">
        <f t="shared" si="2"/>
        <v>213.55000000000001</v>
      </c>
      <c r="M76" s="42">
        <f t="shared" si="2"/>
        <v>500.45999999999998</v>
      </c>
      <c r="N76" s="42">
        <f t="shared" si="2"/>
        <v>193.71000000000001</v>
      </c>
      <c r="O76" s="42">
        <f t="shared" si="2"/>
        <v>10.123000000000001</v>
      </c>
      <c r="P76" s="39">
        <v>0.25</v>
      </c>
    </row>
    <row r="77" ht="16.5" customHeight="1">
      <c r="A77" s="51"/>
      <c r="B77" s="52"/>
      <c r="C77" s="53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39"/>
    </row>
    <row r="78" ht="16.5" customHeight="1">
      <c r="A78" s="51"/>
      <c r="B78" s="52"/>
      <c r="C78" s="53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39"/>
    </row>
    <row r="79" ht="16.5" customHeight="1">
      <c r="A79" s="51"/>
      <c r="B79" s="52"/>
      <c r="C79" s="53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39"/>
    </row>
    <row r="80" ht="16.5" customHeight="1">
      <c r="A80" s="51"/>
      <c r="B80" s="52"/>
      <c r="C80" s="53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39"/>
    </row>
    <row r="81" ht="16.5" customHeight="1">
      <c r="A81" s="51"/>
      <c r="B81" s="52"/>
      <c r="C81" s="53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39"/>
    </row>
    <row r="82" ht="134.25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</row>
    <row r="83" ht="15.75">
      <c r="A83" s="24"/>
      <c r="B83" s="56" t="s">
        <v>60</v>
      </c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</row>
    <row r="84" ht="51.75">
      <c r="A84" s="35" t="s">
        <v>61</v>
      </c>
      <c r="B84" s="58" t="s">
        <v>62</v>
      </c>
      <c r="C84" s="59">
        <v>60</v>
      </c>
      <c r="D84" s="60">
        <v>1.0800000000000001</v>
      </c>
      <c r="E84" s="60">
        <v>5.9999999999999998e-002</v>
      </c>
      <c r="F84" s="60">
        <v>5.8799999999999999</v>
      </c>
      <c r="G84" s="60">
        <v>28.800000000000001</v>
      </c>
      <c r="H84" s="60">
        <v>1.0200000000000001e-002</v>
      </c>
      <c r="I84" s="60">
        <v>5.3399999999999999</v>
      </c>
      <c r="J84" s="60">
        <v>0</v>
      </c>
      <c r="K84" s="60">
        <v>5.9999999999999998e-002</v>
      </c>
      <c r="L84" s="60">
        <v>27</v>
      </c>
      <c r="M84" s="60">
        <v>30.600000000000001</v>
      </c>
      <c r="N84" s="60">
        <v>15.6</v>
      </c>
      <c r="O84" s="60">
        <v>1.02</v>
      </c>
    </row>
    <row r="85" ht="34.5" customHeight="1">
      <c r="A85" s="33" t="s">
        <v>28</v>
      </c>
      <c r="B85" s="26" t="s">
        <v>30</v>
      </c>
      <c r="C85" s="30">
        <v>90</v>
      </c>
      <c r="D85" s="28">
        <v>10.199999999999999</v>
      </c>
      <c r="E85" s="28">
        <v>12.926</v>
      </c>
      <c r="F85" s="28">
        <v>13.788</v>
      </c>
      <c r="G85" s="28">
        <v>198</v>
      </c>
      <c r="H85" s="28">
        <v>9.0000000000000011e-002</v>
      </c>
      <c r="I85" s="28">
        <v>0.93600000000000005</v>
      </c>
      <c r="J85" s="28">
        <v>46.260000000000005</v>
      </c>
      <c r="K85" s="28">
        <v>2.52</v>
      </c>
      <c r="L85" s="28">
        <v>77.825999999999993</v>
      </c>
      <c r="M85" s="28">
        <v>85.086000000000013</v>
      </c>
      <c r="N85" s="28">
        <v>18.720000000000002</v>
      </c>
      <c r="O85" s="28">
        <v>1.26</v>
      </c>
    </row>
    <row r="86" ht="36">
      <c r="A86" s="33" t="s">
        <v>63</v>
      </c>
      <c r="B86" s="26" t="s">
        <v>64</v>
      </c>
      <c r="C86" s="30" t="s">
        <v>65</v>
      </c>
      <c r="D86" s="28">
        <v>3.0764999999999998</v>
      </c>
      <c r="E86" s="61">
        <v>6.2534999999999998</v>
      </c>
      <c r="F86" s="61">
        <v>20.466999999999995</v>
      </c>
      <c r="G86" s="28">
        <v>150.44999999999999</v>
      </c>
      <c r="H86" s="28">
        <v>0.13950000000000001</v>
      </c>
      <c r="I86" s="28">
        <v>18.160499999999999</v>
      </c>
      <c r="J86" s="28">
        <v>8</v>
      </c>
      <c r="K86" s="28">
        <v>0.20150000000000001</v>
      </c>
      <c r="L86" s="28">
        <v>37.454999999999998</v>
      </c>
      <c r="M86" s="28">
        <v>87.194999999999979</v>
      </c>
      <c r="N86" s="28">
        <v>27.75</v>
      </c>
      <c r="O86" s="28">
        <v>1.0135000000000001</v>
      </c>
    </row>
    <row r="87" s="40" customFormat="1">
      <c r="A87" s="33" t="s">
        <v>66</v>
      </c>
      <c r="B87" s="26" t="s">
        <v>67</v>
      </c>
      <c r="C87" s="32" t="s">
        <v>68</v>
      </c>
      <c r="D87" s="28">
        <v>0.11000000000000001</v>
      </c>
      <c r="E87" s="28">
        <v>6.0000000000000012e-002</v>
      </c>
      <c r="F87" s="28">
        <v>10.98</v>
      </c>
      <c r="G87" s="28">
        <v>44.700000000000003</v>
      </c>
      <c r="H87" s="28">
        <v>3.0000000000000001e-003</v>
      </c>
      <c r="I87" s="28">
        <v>1.03</v>
      </c>
      <c r="J87" s="28">
        <v>0</v>
      </c>
      <c r="K87" s="28">
        <v>2.0000000000000004e-002</v>
      </c>
      <c r="L87" s="28">
        <v>12.549999999999999</v>
      </c>
      <c r="M87" s="28">
        <v>3.8999999999999999</v>
      </c>
      <c r="N87" s="28">
        <v>2.2999999999999998</v>
      </c>
      <c r="O87" s="28">
        <v>0.48000000000000004</v>
      </c>
      <c r="P87" s="41"/>
    </row>
    <row r="88" ht="36">
      <c r="A88" s="33" t="s">
        <v>59</v>
      </c>
      <c r="B88" s="26" t="s">
        <v>69</v>
      </c>
      <c r="C88" s="34">
        <v>30</v>
      </c>
      <c r="D88" s="28">
        <v>2.2799999999999998</v>
      </c>
      <c r="E88" s="28">
        <v>0.23999999999999999</v>
      </c>
      <c r="F88" s="28">
        <v>14.76</v>
      </c>
      <c r="G88" s="28">
        <v>70.5</v>
      </c>
      <c r="H88" s="28">
        <v>3.3000000000000002e-002</v>
      </c>
      <c r="I88" s="28">
        <v>0</v>
      </c>
      <c r="J88" s="28">
        <v>0</v>
      </c>
      <c r="K88" s="28">
        <v>0.33000000000000002</v>
      </c>
      <c r="L88" s="28">
        <v>6</v>
      </c>
      <c r="M88" s="28">
        <v>19.5</v>
      </c>
      <c r="N88" s="28">
        <v>4.2000000000000002</v>
      </c>
      <c r="O88" s="28">
        <v>0.33000000000000002</v>
      </c>
    </row>
    <row r="89" ht="36">
      <c r="A89" s="33" t="s">
        <v>36</v>
      </c>
      <c r="B89" s="26" t="s">
        <v>37</v>
      </c>
      <c r="C89" s="34">
        <v>40</v>
      </c>
      <c r="D89" s="28">
        <f>D75*0.80000000000000004</f>
        <v>2.6400000000000001</v>
      </c>
      <c r="E89" s="28">
        <f t="shared" ref="E89:O89" si="3">E75*0.80000000000000004</f>
        <v>0.48000000000000009</v>
      </c>
      <c r="F89" s="28">
        <f t="shared" si="3"/>
        <v>15.840000000000003</v>
      </c>
      <c r="G89" s="28">
        <f t="shared" si="3"/>
        <v>79.200000000000031</v>
      </c>
      <c r="H89" s="28">
        <f t="shared" si="3"/>
        <v>6.8000000000000019e-002</v>
      </c>
      <c r="I89" s="28">
        <f t="shared" si="3"/>
        <v>0</v>
      </c>
      <c r="J89" s="28">
        <f t="shared" si="3"/>
        <v>0</v>
      </c>
      <c r="K89" s="28">
        <f t="shared" si="3"/>
        <v>0.56000000000000005</v>
      </c>
      <c r="L89" s="28">
        <f t="shared" si="3"/>
        <v>11.600000000000001</v>
      </c>
      <c r="M89" s="28">
        <f t="shared" si="3"/>
        <v>60.000000000000014</v>
      </c>
      <c r="N89" s="28">
        <f t="shared" si="3"/>
        <v>18.800000000000008</v>
      </c>
      <c r="O89" s="28">
        <f t="shared" si="3"/>
        <v>1.5600000000000005</v>
      </c>
    </row>
    <row r="90" ht="15.75">
      <c r="A90" s="35"/>
      <c r="B90" s="36" t="s">
        <v>38</v>
      </c>
      <c r="C90" s="37">
        <v>573</v>
      </c>
      <c r="D90" s="42">
        <f>SUM(D84:D89)</f>
        <v>19.386499999999998</v>
      </c>
      <c r="E90" s="42">
        <f t="shared" ref="E90:O90" si="4">SUM(E84:E89)</f>
        <v>20.019499999999997</v>
      </c>
      <c r="F90" s="42">
        <f t="shared" si="4"/>
        <v>81.715000000000003</v>
      </c>
      <c r="G90" s="42">
        <f t="shared" si="4"/>
        <v>571.64999999999998</v>
      </c>
      <c r="H90" s="42">
        <f t="shared" si="4"/>
        <v>0.34370000000000006</v>
      </c>
      <c r="I90" s="42">
        <f t="shared" si="4"/>
        <v>25.4665</v>
      </c>
      <c r="J90" s="42">
        <f t="shared" si="4"/>
        <v>54.260000000000005</v>
      </c>
      <c r="K90" s="42">
        <f t="shared" si="4"/>
        <v>3.6915000000000004</v>
      </c>
      <c r="L90" s="42">
        <f t="shared" si="4"/>
        <v>172.43100000000001</v>
      </c>
      <c r="M90" s="42">
        <f t="shared" si="4"/>
        <v>286.28100000000001</v>
      </c>
      <c r="N90" s="42">
        <f t="shared" si="4"/>
        <v>87.370000000000019</v>
      </c>
      <c r="O90" s="42">
        <f t="shared" si="4"/>
        <v>5.6635000000000009</v>
      </c>
      <c r="P90" s="39">
        <v>0.25</v>
      </c>
    </row>
    <row r="91" ht="15.75" customHeight="1">
      <c r="A91" s="62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4"/>
    </row>
    <row r="92" ht="15.75">
      <c r="A92" s="24"/>
      <c r="B92" s="23" t="s">
        <v>70</v>
      </c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</row>
    <row r="93" ht="36.75">
      <c r="A93" s="31" t="s">
        <v>71</v>
      </c>
      <c r="B93" s="26" t="s">
        <v>49</v>
      </c>
      <c r="C93" s="34">
        <v>15</v>
      </c>
      <c r="D93" s="28">
        <v>3.9449999999999998</v>
      </c>
      <c r="E93" s="28">
        <v>3.9900000000000002</v>
      </c>
      <c r="F93" s="28">
        <v>0</v>
      </c>
      <c r="G93" s="28">
        <v>51.5</v>
      </c>
      <c r="H93" s="28">
        <v>5.0000000000000001e-003</v>
      </c>
      <c r="I93" s="28">
        <v>0.105</v>
      </c>
      <c r="J93" s="28">
        <v>31.5</v>
      </c>
      <c r="K93" s="28">
        <v>5.9999999999999998e-002</v>
      </c>
      <c r="L93" s="28">
        <v>150</v>
      </c>
      <c r="M93" s="28">
        <v>90</v>
      </c>
      <c r="N93" s="28">
        <v>8.25</v>
      </c>
      <c r="O93" s="28">
        <v>0.105</v>
      </c>
    </row>
    <row r="94" s="40" customFormat="1">
      <c r="A94" s="33" t="s">
        <v>72</v>
      </c>
      <c r="B94" s="26" t="s">
        <v>73</v>
      </c>
      <c r="C94" s="32" t="s">
        <v>74</v>
      </c>
      <c r="D94" s="65">
        <v>7.2838000000000003</v>
      </c>
      <c r="E94" s="65">
        <v>11.94</v>
      </c>
      <c r="F94" s="65">
        <v>8.3599999999999994</v>
      </c>
      <c r="G94" s="66">
        <v>123.98999999999999</v>
      </c>
      <c r="H94" s="65">
        <v>4.7500000000000001e-002</v>
      </c>
      <c r="I94" s="65">
        <v>0.2762</v>
      </c>
      <c r="J94" s="65">
        <v>29.620000000000001</v>
      </c>
      <c r="K94" s="65">
        <v>0.42049999999999998</v>
      </c>
      <c r="L94" s="65">
        <v>20.725999999999999</v>
      </c>
      <c r="M94" s="65">
        <v>80.201999999999998</v>
      </c>
      <c r="N94" s="65">
        <v>15.521000000000001</v>
      </c>
      <c r="O94" s="65">
        <v>0.6402000000000001</v>
      </c>
      <c r="P94" s="41"/>
    </row>
    <row r="95" ht="36.75">
      <c r="A95" s="31" t="s">
        <v>31</v>
      </c>
      <c r="B95" s="26" t="s">
        <v>32</v>
      </c>
      <c r="C95" s="30" t="s">
        <v>75</v>
      </c>
      <c r="D95" s="28">
        <v>5.0999999999999996</v>
      </c>
      <c r="E95" s="28">
        <v>3.6200000000000001</v>
      </c>
      <c r="F95" s="28">
        <v>31.962</v>
      </c>
      <c r="G95" s="28">
        <v>176.09999999999999</v>
      </c>
      <c r="H95" s="28">
        <v>5.6999999999999995e-002</v>
      </c>
      <c r="I95" s="28">
        <v>0</v>
      </c>
      <c r="J95" s="28">
        <v>12</v>
      </c>
      <c r="K95" s="28">
        <v>0.8025000000000001</v>
      </c>
      <c r="L95" s="28">
        <v>11.9115</v>
      </c>
      <c r="M95" s="28">
        <v>38.067749999999997</v>
      </c>
      <c r="N95" s="28">
        <v>8.6189999999999998</v>
      </c>
      <c r="O95" s="28">
        <v>0.85799999999999998</v>
      </c>
    </row>
    <row r="96" ht="15">
      <c r="A96" s="29" t="s">
        <v>28</v>
      </c>
      <c r="B96" s="67" t="s">
        <v>76</v>
      </c>
      <c r="C96" s="68">
        <v>200</v>
      </c>
      <c r="D96" s="69">
        <v>0.34000000000000002</v>
      </c>
      <c r="E96" s="69">
        <v>0.17000000000000001</v>
      </c>
      <c r="F96" s="69">
        <v>21.460000000000001</v>
      </c>
      <c r="G96" s="69">
        <v>103.5</v>
      </c>
      <c r="H96" s="69">
        <v>2.4e-002</v>
      </c>
      <c r="I96" s="69">
        <v>3.1720000000000002</v>
      </c>
      <c r="J96" s="69">
        <v>0</v>
      </c>
      <c r="K96" s="69">
        <v>0.13</v>
      </c>
      <c r="L96" s="69">
        <v>16.668000000000003</v>
      </c>
      <c r="M96" s="69">
        <v>7.0500000000000007</v>
      </c>
      <c r="N96" s="69">
        <v>7.782</v>
      </c>
      <c r="O96" s="69">
        <v>0.88000000000000012</v>
      </c>
    </row>
    <row r="97" ht="36">
      <c r="A97" s="29" t="s">
        <v>59</v>
      </c>
      <c r="B97" s="26" t="s">
        <v>69</v>
      </c>
      <c r="C97" s="32">
        <v>45</v>
      </c>
      <c r="D97" s="28">
        <f>D88*1.5</f>
        <v>3.4199999999999999</v>
      </c>
      <c r="E97" s="28">
        <f t="shared" ref="E97:O97" si="5">E88*1.5</f>
        <v>0.35999999999999999</v>
      </c>
      <c r="F97" s="28">
        <f t="shared" si="5"/>
        <v>22.140000000000001</v>
      </c>
      <c r="G97" s="28">
        <f t="shared" si="5"/>
        <v>105.75</v>
      </c>
      <c r="H97" s="28">
        <f t="shared" si="5"/>
        <v>4.9500000000000002e-002</v>
      </c>
      <c r="I97" s="28">
        <f t="shared" si="5"/>
        <v>0</v>
      </c>
      <c r="J97" s="28">
        <f t="shared" si="5"/>
        <v>0</v>
      </c>
      <c r="K97" s="28">
        <f t="shared" si="5"/>
        <v>0.495</v>
      </c>
      <c r="L97" s="28">
        <f t="shared" si="5"/>
        <v>9</v>
      </c>
      <c r="M97" s="28">
        <f t="shared" si="5"/>
        <v>29.25</v>
      </c>
      <c r="N97" s="28">
        <f t="shared" si="5"/>
        <v>6.3000000000000007</v>
      </c>
      <c r="O97" s="28">
        <f t="shared" si="5"/>
        <v>0.495</v>
      </c>
    </row>
    <row r="98" ht="15.75">
      <c r="A98" s="19"/>
      <c r="B98" s="70" t="s">
        <v>38</v>
      </c>
      <c r="C98" s="71">
        <v>545</v>
      </c>
      <c r="D98" s="72">
        <f>SUM(D93:D97)</f>
        <v>20.088799999999999</v>
      </c>
      <c r="E98" s="72">
        <f t="shared" ref="E98:O98" si="6">SUM(E93:E97)</f>
        <v>20.080000000000002</v>
      </c>
      <c r="F98" s="72">
        <f t="shared" si="6"/>
        <v>83.921999999999997</v>
      </c>
      <c r="G98" s="72">
        <f t="shared" si="6"/>
        <v>560.84000000000003</v>
      </c>
      <c r="H98" s="72">
        <f t="shared" si="6"/>
        <v>0.183</v>
      </c>
      <c r="I98" s="72">
        <f t="shared" si="6"/>
        <v>3.5532000000000004</v>
      </c>
      <c r="J98" s="72">
        <f t="shared" si="6"/>
        <v>73.120000000000005</v>
      </c>
      <c r="K98" s="72">
        <f t="shared" si="6"/>
        <v>1.9080000000000004</v>
      </c>
      <c r="L98" s="72">
        <f t="shared" si="6"/>
        <v>208.30549999999999</v>
      </c>
      <c r="M98" s="72">
        <f t="shared" si="6"/>
        <v>244.56975</v>
      </c>
      <c r="N98" s="72">
        <f t="shared" si="6"/>
        <v>46.471999999999994</v>
      </c>
      <c r="O98" s="72">
        <f t="shared" si="6"/>
        <v>2.9782000000000002</v>
      </c>
      <c r="P98" s="39">
        <v>0.25</v>
      </c>
    </row>
    <row r="99" ht="15.75">
      <c r="A99" s="73"/>
      <c r="B99" s="74"/>
      <c r="C99" s="75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</row>
    <row r="100" ht="15.75">
      <c r="A100" s="24"/>
      <c r="B100" s="23" t="s">
        <v>77</v>
      </c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</row>
    <row r="101" ht="36">
      <c r="A101" s="33" t="s">
        <v>78</v>
      </c>
      <c r="B101" s="77" t="s">
        <v>79</v>
      </c>
      <c r="C101" s="27">
        <v>80</v>
      </c>
      <c r="D101" s="28">
        <v>1.0495999999999999</v>
      </c>
      <c r="E101" s="28">
        <v>2.5992000000000002</v>
      </c>
      <c r="F101" s="28">
        <v>5.1727999999999996</v>
      </c>
      <c r="G101" s="28">
        <v>48.32</v>
      </c>
      <c r="H101" s="28">
        <v>1.7600000000000001e-002</v>
      </c>
      <c r="I101" s="28">
        <v>13.6784</v>
      </c>
      <c r="J101" s="28">
        <v>0</v>
      </c>
      <c r="K101" s="28">
        <v>6.7120000000000006</v>
      </c>
      <c r="L101" s="28">
        <v>19.976800000000001</v>
      </c>
      <c r="M101" s="28">
        <v>22.645599999999998</v>
      </c>
      <c r="N101" s="28">
        <v>12.072800000000001</v>
      </c>
      <c r="O101" s="28">
        <v>0.37280000000000002</v>
      </c>
    </row>
    <row r="102" ht="36.75">
      <c r="A102" s="31" t="s">
        <v>80</v>
      </c>
      <c r="B102" s="26" t="s">
        <v>81</v>
      </c>
      <c r="C102" s="30" t="s">
        <v>82</v>
      </c>
      <c r="D102" s="28">
        <v>13.17</v>
      </c>
      <c r="E102" s="28">
        <v>10.699999999999999</v>
      </c>
      <c r="F102" s="28">
        <v>15.788</v>
      </c>
      <c r="G102" s="28">
        <v>193.30000000000001</v>
      </c>
      <c r="H102" s="28">
        <v>9.0000000000000011e-002</v>
      </c>
      <c r="I102" s="28">
        <v>0.93600000000000005</v>
      </c>
      <c r="J102" s="28">
        <v>46.260000000000005</v>
      </c>
      <c r="K102" s="28">
        <v>2.52</v>
      </c>
      <c r="L102" s="28">
        <v>77.825999999999993</v>
      </c>
      <c r="M102" s="28">
        <v>85.086000000000013</v>
      </c>
      <c r="N102" s="28">
        <v>18.720000000000002</v>
      </c>
      <c r="O102" s="28">
        <v>1.26</v>
      </c>
    </row>
    <row r="103" ht="36.75">
      <c r="A103" s="31" t="s">
        <v>83</v>
      </c>
      <c r="B103" s="26" t="s">
        <v>84</v>
      </c>
      <c r="C103" s="30" t="s">
        <v>65</v>
      </c>
      <c r="D103" s="28">
        <v>3.6284999999999998</v>
      </c>
      <c r="E103" s="28">
        <v>6.5039999999999996</v>
      </c>
      <c r="F103" s="28">
        <v>37.576499999999996</v>
      </c>
      <c r="G103" s="28">
        <v>223.34999999999999</v>
      </c>
      <c r="H103" s="28">
        <v>2.9999999999999999e-002</v>
      </c>
      <c r="I103" s="28">
        <v>0</v>
      </c>
      <c r="J103" s="28">
        <v>12</v>
      </c>
      <c r="K103" s="28">
        <v>0.29100000000000004</v>
      </c>
      <c r="L103" s="28">
        <v>6.0299999999999994</v>
      </c>
      <c r="M103" s="28">
        <v>78.810000000000002</v>
      </c>
      <c r="N103" s="28">
        <v>25.454999999999998</v>
      </c>
      <c r="O103" s="28">
        <v>0.52500000000000002</v>
      </c>
    </row>
    <row r="104" ht="36">
      <c r="A104" s="33" t="s">
        <v>56</v>
      </c>
      <c r="B104" s="26" t="s">
        <v>57</v>
      </c>
      <c r="C104" s="34" t="s">
        <v>58</v>
      </c>
      <c r="D104" s="28">
        <v>0.112</v>
      </c>
      <c r="E104" s="28">
        <v>1.8000000000000002e-002</v>
      </c>
      <c r="F104" s="28">
        <v>10.149999999999999</v>
      </c>
      <c r="G104" s="28">
        <v>41.32</v>
      </c>
      <c r="H104" s="28">
        <v>-8.000000000000008e-004</v>
      </c>
      <c r="I104" s="28">
        <v>2.0299999999999994</v>
      </c>
      <c r="J104" s="28">
        <v>0</v>
      </c>
      <c r="K104" s="28">
        <v>5.9999999999999984e-003</v>
      </c>
      <c r="L104" s="28">
        <v>13.249999999999998</v>
      </c>
      <c r="M104" s="28">
        <v>3.9600000000000004</v>
      </c>
      <c r="N104" s="28">
        <v>2.1599999999999997</v>
      </c>
      <c r="O104" s="28">
        <v>0.33299999999999996</v>
      </c>
    </row>
    <row r="105" s="40" customFormat="1" ht="39" customHeight="1">
      <c r="A105" s="33" t="s">
        <v>36</v>
      </c>
      <c r="B105" s="26" t="s">
        <v>37</v>
      </c>
      <c r="C105" s="34">
        <v>30</v>
      </c>
      <c r="D105" s="28">
        <v>1.9799999999999998</v>
      </c>
      <c r="E105" s="28">
        <v>0.35999999999999999</v>
      </c>
      <c r="F105" s="28">
        <v>11.880000000000001</v>
      </c>
      <c r="G105" s="28">
        <v>59.399999999999999</v>
      </c>
      <c r="H105" s="28">
        <v>5.1000000000000004e-002</v>
      </c>
      <c r="I105" s="28">
        <v>0</v>
      </c>
      <c r="J105" s="28">
        <v>0</v>
      </c>
      <c r="K105" s="28">
        <v>0.41999999999999998</v>
      </c>
      <c r="L105" s="28">
        <v>8.6999999999999993</v>
      </c>
      <c r="M105" s="28">
        <v>45</v>
      </c>
      <c r="N105" s="28">
        <v>14.1</v>
      </c>
      <c r="O105" s="28">
        <v>1.1699999999999999</v>
      </c>
      <c r="P105" s="41"/>
    </row>
    <row r="106" ht="15.75">
      <c r="A106" s="33"/>
      <c r="B106" s="36" t="s">
        <v>38</v>
      </c>
      <c r="C106" s="71">
        <v>553</v>
      </c>
      <c r="D106" s="72">
        <f>SUM(D101:D105)</f>
        <v>19.940099999999997</v>
      </c>
      <c r="E106" s="72">
        <f t="shared" ref="E106:O106" si="7">SUM(E101:E105)</f>
        <v>20.181199999999997</v>
      </c>
      <c r="F106" s="72">
        <f t="shared" si="7"/>
        <v>80.567299999999989</v>
      </c>
      <c r="G106" s="72">
        <f>SUM(G101:G105)</f>
        <v>565.69000000000005</v>
      </c>
      <c r="H106" s="72">
        <f t="shared" si="7"/>
        <v>0.18780000000000002</v>
      </c>
      <c r="I106" s="72">
        <f t="shared" si="7"/>
        <v>16.644399999999997</v>
      </c>
      <c r="J106" s="72">
        <f t="shared" si="7"/>
        <v>58.260000000000005</v>
      </c>
      <c r="K106" s="72">
        <f t="shared" si="7"/>
        <v>9.9490000000000016</v>
      </c>
      <c r="L106" s="72">
        <f t="shared" si="7"/>
        <v>125.78279999999999</v>
      </c>
      <c r="M106" s="72">
        <f t="shared" si="7"/>
        <v>235.50160000000002</v>
      </c>
      <c r="N106" s="72">
        <f t="shared" si="7"/>
        <v>72.507799999999989</v>
      </c>
      <c r="O106" s="72">
        <f t="shared" si="7"/>
        <v>3.6608000000000001</v>
      </c>
      <c r="P106" s="39">
        <v>0.25</v>
      </c>
    </row>
    <row r="107" ht="15.75">
      <c r="A107" s="19"/>
      <c r="B107" s="70" t="s">
        <v>85</v>
      </c>
      <c r="C107" s="71">
        <f>C60+C67+C76+C90+C98+C106</f>
        <v>3261</v>
      </c>
      <c r="D107" s="71">
        <f t="shared" ref="D107:O107" si="8">D60+D67+D76+D90+D98+D106</f>
        <v>114.89609999999999</v>
      </c>
      <c r="E107" s="71">
        <f t="shared" si="8"/>
        <v>117.39769999999999</v>
      </c>
      <c r="F107" s="71">
        <f t="shared" si="8"/>
        <v>474.99129999999997</v>
      </c>
      <c r="G107" s="71">
        <f t="shared" si="8"/>
        <v>3375.5433333333335</v>
      </c>
      <c r="H107" s="71">
        <f t="shared" si="8"/>
        <v>1.4804333333333335</v>
      </c>
      <c r="I107" s="71">
        <f t="shared" si="8"/>
        <v>63.877099999999992</v>
      </c>
      <c r="J107" s="71">
        <f t="shared" si="8"/>
        <v>338.19999999999999</v>
      </c>
      <c r="K107" s="71">
        <f t="shared" si="8"/>
        <v>26.228000000000005</v>
      </c>
      <c r="L107" s="71">
        <f t="shared" si="8"/>
        <v>1215.807</v>
      </c>
      <c r="M107" s="71">
        <f t="shared" si="8"/>
        <v>1797.0088999999998</v>
      </c>
      <c r="N107" s="71">
        <f t="shared" si="8"/>
        <v>543.45280000000002</v>
      </c>
      <c r="O107" s="71">
        <f t="shared" si="8"/>
        <v>31.670000000000002</v>
      </c>
    </row>
    <row r="108" ht="15.75">
      <c r="A108" s="73"/>
      <c r="B108" s="74"/>
      <c r="C108" s="75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</row>
    <row r="109" ht="15.75">
      <c r="A109" s="73"/>
      <c r="B109" s="74"/>
      <c r="C109" s="75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</row>
    <row r="110" ht="15.75">
      <c r="A110" s="73"/>
      <c r="B110" s="74"/>
      <c r="C110" s="75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</row>
    <row r="111" ht="15.75">
      <c r="A111" s="73"/>
      <c r="B111" s="74"/>
      <c r="C111" s="75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</row>
    <row r="112" ht="15.75">
      <c r="A112" s="73"/>
      <c r="B112" s="74"/>
      <c r="C112" s="75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</row>
    <row r="113" ht="15.75">
      <c r="A113" s="73"/>
      <c r="B113" s="74"/>
      <c r="C113" s="75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</row>
    <row r="114" ht="15.75">
      <c r="A114" s="73"/>
      <c r="B114" s="74"/>
      <c r="C114" s="75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</row>
    <row r="115" ht="15.75">
      <c r="A115" s="73"/>
      <c r="B115" s="74"/>
      <c r="C115" s="75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</row>
    <row r="116" ht="15.75">
      <c r="A116" s="73"/>
      <c r="B116" s="74"/>
      <c r="C116" s="75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</row>
    <row r="117" ht="15.75">
      <c r="A117" s="73"/>
      <c r="B117" s="74"/>
      <c r="C117" s="75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</row>
    <row r="118" ht="15.75">
      <c r="A118" s="79"/>
      <c r="B118" s="52"/>
      <c r="C118" s="75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</row>
    <row r="119" ht="15.75">
      <c r="A119" s="81"/>
      <c r="B119" s="82" t="s">
        <v>86</v>
      </c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</row>
    <row r="120" ht="15.75">
      <c r="A120" s="83"/>
      <c r="B120" s="84" t="s">
        <v>27</v>
      </c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</row>
    <row r="121" ht="28.5">
      <c r="A121" s="29" t="s">
        <v>28</v>
      </c>
      <c r="B121" s="26" t="s">
        <v>87</v>
      </c>
      <c r="C121" s="32" t="s">
        <v>88</v>
      </c>
      <c r="D121" s="28">
        <v>16.02</v>
      </c>
      <c r="E121" s="28">
        <v>18.129999999999999</v>
      </c>
      <c r="F121" s="28">
        <v>42.979999999999997</v>
      </c>
      <c r="G121" s="28">
        <v>386.39999999999998</v>
      </c>
      <c r="H121" s="28">
        <v>0.12720000000000001</v>
      </c>
      <c r="I121" s="28">
        <v>1.02</v>
      </c>
      <c r="J121" s="28">
        <v>67.519999999999996</v>
      </c>
      <c r="K121" s="28">
        <v>1.8380000000000001</v>
      </c>
      <c r="L121" s="28">
        <v>344.24200000000002</v>
      </c>
      <c r="M121" s="28">
        <v>275.54399999999998</v>
      </c>
      <c r="N121" s="28">
        <v>47.345999999999997</v>
      </c>
      <c r="O121" s="28">
        <v>1.129</v>
      </c>
    </row>
    <row r="122" ht="36">
      <c r="A122" s="33" t="s">
        <v>44</v>
      </c>
      <c r="B122" s="26" t="s">
        <v>89</v>
      </c>
      <c r="C122" s="32" t="s">
        <v>58</v>
      </c>
      <c r="D122" s="28">
        <v>0.23499999999999999</v>
      </c>
      <c r="E122" s="28">
        <v>8.9999999999999997e-002</v>
      </c>
      <c r="F122" s="28">
        <v>12.424999999999999</v>
      </c>
      <c r="G122" s="28">
        <v>54.200000000000003</v>
      </c>
      <c r="H122" s="28">
        <v>3.5000000000000001e-003</v>
      </c>
      <c r="I122" s="28">
        <v>50.029999999999994</v>
      </c>
      <c r="J122" s="28">
        <v>0</v>
      </c>
      <c r="K122" s="28">
        <v>0.19</v>
      </c>
      <c r="L122" s="28">
        <v>13.949999999999999</v>
      </c>
      <c r="M122" s="28">
        <v>3.6499999999999999</v>
      </c>
      <c r="N122" s="28">
        <v>2.25</v>
      </c>
      <c r="O122" s="28">
        <v>0.41500000000000004</v>
      </c>
    </row>
    <row r="123" ht="36">
      <c r="A123" s="33" t="s">
        <v>59</v>
      </c>
      <c r="B123" s="26" t="s">
        <v>69</v>
      </c>
      <c r="C123" s="34">
        <v>25</v>
      </c>
      <c r="D123" s="28">
        <v>1.8999999999999999</v>
      </c>
      <c r="E123" s="28">
        <v>0.20000000000000001</v>
      </c>
      <c r="F123" s="28">
        <v>12.300000000000001</v>
      </c>
      <c r="G123" s="28">
        <v>58.75</v>
      </c>
      <c r="H123" s="28">
        <v>2.75e-002</v>
      </c>
      <c r="I123" s="28">
        <v>0</v>
      </c>
      <c r="J123" s="28">
        <v>0</v>
      </c>
      <c r="K123" s="28">
        <v>0.27500000000000002</v>
      </c>
      <c r="L123" s="28">
        <v>5</v>
      </c>
      <c r="M123" s="28">
        <v>16.25</v>
      </c>
      <c r="N123" s="28">
        <v>3.5</v>
      </c>
      <c r="O123" s="28">
        <v>0.27500000000000002</v>
      </c>
    </row>
    <row r="124" s="40" customFormat="1" ht="39" customHeight="1">
      <c r="A124" s="33" t="s">
        <v>36</v>
      </c>
      <c r="B124" s="26" t="s">
        <v>37</v>
      </c>
      <c r="C124" s="34">
        <v>30</v>
      </c>
      <c r="D124" s="28">
        <v>1.9799999999999998</v>
      </c>
      <c r="E124" s="28">
        <v>0.35999999999999999</v>
      </c>
      <c r="F124" s="28">
        <v>11.880000000000001</v>
      </c>
      <c r="G124" s="28">
        <v>59.399999999999999</v>
      </c>
      <c r="H124" s="28">
        <v>5.1000000000000004e-002</v>
      </c>
      <c r="I124" s="28">
        <v>0</v>
      </c>
      <c r="J124" s="28">
        <v>0</v>
      </c>
      <c r="K124" s="28">
        <v>0.41999999999999998</v>
      </c>
      <c r="L124" s="28">
        <v>8.6999999999999993</v>
      </c>
      <c r="M124" s="28">
        <v>45</v>
      </c>
      <c r="N124" s="28">
        <v>14.1</v>
      </c>
      <c r="O124" s="28">
        <v>1.1699999999999999</v>
      </c>
      <c r="P124" s="41"/>
    </row>
    <row r="125" ht="15.75">
      <c r="A125" s="19"/>
      <c r="B125" s="70" t="s">
        <v>38</v>
      </c>
      <c r="C125" s="71">
        <v>500</v>
      </c>
      <c r="D125" s="72">
        <f>SUM(D121:D124)</f>
        <v>20.134999999999998</v>
      </c>
      <c r="E125" s="72">
        <f t="shared" ref="E125:O125" si="9">SUM(E121:E124)</f>
        <v>18.779999999999998</v>
      </c>
      <c r="F125" s="72">
        <f t="shared" si="9"/>
        <v>79.584999999999994</v>
      </c>
      <c r="G125" s="72">
        <f t="shared" si="9"/>
        <v>558.75</v>
      </c>
      <c r="H125" s="72">
        <f t="shared" si="9"/>
        <v>0.2092</v>
      </c>
      <c r="I125" s="72">
        <f t="shared" si="9"/>
        <v>51.049999999999997</v>
      </c>
      <c r="J125" s="72">
        <f t="shared" si="9"/>
        <v>67.519999999999996</v>
      </c>
      <c r="K125" s="72">
        <f t="shared" si="9"/>
        <v>2.7229999999999999</v>
      </c>
      <c r="L125" s="72">
        <f t="shared" si="9"/>
        <v>371.892</v>
      </c>
      <c r="M125" s="72">
        <f t="shared" si="9"/>
        <v>340.44399999999996</v>
      </c>
      <c r="N125" s="72">
        <f t="shared" si="9"/>
        <v>67.195999999999998</v>
      </c>
      <c r="O125" s="72">
        <f t="shared" si="9"/>
        <v>2.9889999999999999</v>
      </c>
      <c r="P125" s="39">
        <v>0.25</v>
      </c>
    </row>
    <row r="126" ht="15.75" customHeight="1">
      <c r="A126" s="85"/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7"/>
    </row>
    <row r="127" ht="15.75">
      <c r="A127" s="83"/>
      <c r="B127" s="84" t="s">
        <v>39</v>
      </c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</row>
    <row r="128" s="40" customFormat="1">
      <c r="A128" s="33" t="s">
        <v>40</v>
      </c>
      <c r="B128" s="26" t="s">
        <v>41</v>
      </c>
      <c r="C128" s="34">
        <v>100</v>
      </c>
      <c r="D128" s="28">
        <v>0.40000000000000002</v>
      </c>
      <c r="E128" s="28">
        <v>0.40000000000000002</v>
      </c>
      <c r="F128" s="28">
        <v>9.8000000000000007</v>
      </c>
      <c r="G128" s="28">
        <v>47</v>
      </c>
      <c r="H128" s="28">
        <v>2.9999999999999999e-002</v>
      </c>
      <c r="I128" s="28">
        <v>10</v>
      </c>
      <c r="J128" s="28"/>
      <c r="K128" s="28">
        <v>0.20000000000000001</v>
      </c>
      <c r="L128" s="28">
        <v>16</v>
      </c>
      <c r="M128" s="28">
        <v>11</v>
      </c>
      <c r="N128" s="28">
        <v>9</v>
      </c>
      <c r="O128" s="28">
        <v>2.2000000000000002</v>
      </c>
      <c r="P128" s="41"/>
    </row>
    <row r="129" ht="36">
      <c r="A129" s="33" t="s">
        <v>90</v>
      </c>
      <c r="B129" s="26" t="s">
        <v>91</v>
      </c>
      <c r="C129" s="30" t="s">
        <v>92</v>
      </c>
      <c r="D129" s="28">
        <v>15.945833333333336</v>
      </c>
      <c r="E129" s="61">
        <v>19.550000000000001</v>
      </c>
      <c r="F129" s="61">
        <v>39.744999999999997</v>
      </c>
      <c r="G129" s="28">
        <v>408.41666666666669</v>
      </c>
      <c r="H129" s="28">
        <v>3.9166666666666669e-002</v>
      </c>
      <c r="I129" s="28">
        <v>0.26500000000000001</v>
      </c>
      <c r="J129" s="28">
        <v>0</v>
      </c>
      <c r="K129" s="28">
        <v>4.2249999999999996</v>
      </c>
      <c r="L129" s="28">
        <v>89.326666666666696</v>
      </c>
      <c r="M129" s="28">
        <v>176.22833333333335</v>
      </c>
      <c r="N129" s="28">
        <v>40.583333333333336</v>
      </c>
      <c r="O129" s="28">
        <v>2.6416666666666662</v>
      </c>
    </row>
    <row r="130" s="40" customFormat="1">
      <c r="A130" s="33" t="s">
        <v>44</v>
      </c>
      <c r="B130" s="26" t="s">
        <v>45</v>
      </c>
      <c r="C130" s="32" t="s">
        <v>46</v>
      </c>
      <c r="D130" s="28">
        <v>7.0000000000000007e-002</v>
      </c>
      <c r="E130" s="28">
        <v>2.e-002</v>
      </c>
      <c r="F130" s="28">
        <v>10.01</v>
      </c>
      <c r="G130" s="28">
        <v>40</v>
      </c>
      <c r="H130" s="28">
        <v>0</v>
      </c>
      <c r="I130" s="28">
        <v>2.9999999999999999e-002</v>
      </c>
      <c r="J130" s="28">
        <v>0</v>
      </c>
      <c r="K130" s="28">
        <v>0</v>
      </c>
      <c r="L130" s="28">
        <v>10.949999999999999</v>
      </c>
      <c r="M130" s="28">
        <v>2.7999999999999998</v>
      </c>
      <c r="N130" s="28">
        <v>1.3999999999999999</v>
      </c>
      <c r="O130" s="28">
        <v>0.26500000000000001</v>
      </c>
      <c r="P130" s="41"/>
    </row>
    <row r="131" ht="36">
      <c r="A131" s="33" t="s">
        <v>59</v>
      </c>
      <c r="B131" s="26" t="s">
        <v>69</v>
      </c>
      <c r="C131" s="34">
        <v>25</v>
      </c>
      <c r="D131" s="28">
        <v>1.8999999999999999</v>
      </c>
      <c r="E131" s="28">
        <v>0.20000000000000001</v>
      </c>
      <c r="F131" s="28">
        <v>12.300000000000001</v>
      </c>
      <c r="G131" s="28">
        <v>58.75</v>
      </c>
      <c r="H131" s="28">
        <v>2.75e-002</v>
      </c>
      <c r="I131" s="28">
        <v>0</v>
      </c>
      <c r="J131" s="28">
        <v>0</v>
      </c>
      <c r="K131" s="28">
        <v>0.27500000000000002</v>
      </c>
      <c r="L131" s="28">
        <v>5</v>
      </c>
      <c r="M131" s="28">
        <v>16.25</v>
      </c>
      <c r="N131" s="28">
        <v>3.5</v>
      </c>
      <c r="O131" s="28">
        <v>0.27500000000000002</v>
      </c>
    </row>
    <row r="132" s="40" customFormat="1" ht="39" customHeight="1">
      <c r="A132" s="33" t="s">
        <v>36</v>
      </c>
      <c r="B132" s="26" t="s">
        <v>37</v>
      </c>
      <c r="C132" s="34">
        <v>20</v>
      </c>
      <c r="D132" s="28">
        <v>1.3200000000000001</v>
      </c>
      <c r="E132" s="28">
        <v>0.24000000000000002</v>
      </c>
      <c r="F132" s="28">
        <v>7.9200000000000017</v>
      </c>
      <c r="G132" s="28">
        <v>39.600000000000009</v>
      </c>
      <c r="H132" s="28">
        <v>3.4000000000000009e-002</v>
      </c>
      <c r="I132" s="28">
        <v>0</v>
      </c>
      <c r="J132" s="28">
        <v>0</v>
      </c>
      <c r="K132" s="28">
        <v>0.28000000000000003</v>
      </c>
      <c r="L132" s="28">
        <v>5.8000000000000007</v>
      </c>
      <c r="M132" s="28">
        <v>30.000000000000004</v>
      </c>
      <c r="N132" s="28">
        <v>9.4000000000000021</v>
      </c>
      <c r="O132" s="28">
        <v>0.78000000000000025</v>
      </c>
      <c r="P132" s="41"/>
    </row>
    <row r="133" ht="15.75">
      <c r="A133" s="19"/>
      <c r="B133" s="70" t="s">
        <v>38</v>
      </c>
      <c r="C133" s="71">
        <v>545</v>
      </c>
      <c r="D133" s="72">
        <f>SUM(D128:D132)</f>
        <v>19.635833333333334</v>
      </c>
      <c r="E133" s="72">
        <f t="shared" ref="E133:O141" si="10">SUM(E128:E132)</f>
        <v>20.409999999999997</v>
      </c>
      <c r="F133" s="72">
        <f t="shared" si="10"/>
        <v>79.775000000000006</v>
      </c>
      <c r="G133" s="72">
        <f t="shared" si="10"/>
        <v>593.76666666666677</v>
      </c>
      <c r="H133" s="72">
        <f t="shared" si="10"/>
        <v>0.13066666666666668</v>
      </c>
      <c r="I133" s="72">
        <f t="shared" si="10"/>
        <v>10.295</v>
      </c>
      <c r="J133" s="72">
        <f t="shared" si="10"/>
        <v>0</v>
      </c>
      <c r="K133" s="72">
        <f t="shared" si="10"/>
        <v>4.9800000000000004</v>
      </c>
      <c r="L133" s="72">
        <f t="shared" si="10"/>
        <v>127.0766666666667</v>
      </c>
      <c r="M133" s="72">
        <f t="shared" si="10"/>
        <v>236.27833333333336</v>
      </c>
      <c r="N133" s="72">
        <f t="shared" si="10"/>
        <v>63.88333333333334</v>
      </c>
      <c r="O133" s="72">
        <f t="shared" si="10"/>
        <v>6.1616666666666671</v>
      </c>
      <c r="P133" s="39">
        <v>0.25</v>
      </c>
    </row>
    <row r="134" ht="15.75">
      <c r="A134" s="88"/>
      <c r="B134" s="89"/>
      <c r="C134" s="90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91"/>
      <c r="O134" s="92"/>
    </row>
    <row r="135" ht="15.75">
      <c r="A135" s="83"/>
      <c r="B135" s="84" t="s">
        <v>47</v>
      </c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</row>
    <row r="136" ht="36">
      <c r="A136" s="33" t="s">
        <v>93</v>
      </c>
      <c r="B136" s="77" t="s">
        <v>94</v>
      </c>
      <c r="C136" s="27">
        <v>60</v>
      </c>
      <c r="D136" s="28">
        <v>0.8448</v>
      </c>
      <c r="E136" s="28">
        <v>3.6071999999999997</v>
      </c>
      <c r="F136" s="28">
        <v>4.9559999999999995</v>
      </c>
      <c r="G136" s="28">
        <v>55.68</v>
      </c>
      <c r="H136" s="28">
        <v>1.0200000000000001e-002</v>
      </c>
      <c r="I136" s="28">
        <v>3.9899999999999998</v>
      </c>
      <c r="J136" s="28">
        <v>0</v>
      </c>
      <c r="K136" s="28">
        <v>1.6200000000000001</v>
      </c>
      <c r="L136" s="28">
        <v>21.278400000000001</v>
      </c>
      <c r="M136" s="28">
        <v>24.379200000000001</v>
      </c>
      <c r="N136" s="28">
        <v>12.417000000000002</v>
      </c>
      <c r="O136" s="28">
        <v>0.79440000000000022</v>
      </c>
    </row>
    <row r="137" ht="36.75">
      <c r="A137" s="31" t="s">
        <v>95</v>
      </c>
      <c r="B137" s="93" t="s">
        <v>96</v>
      </c>
      <c r="C137" s="30" t="s">
        <v>53</v>
      </c>
      <c r="D137" s="28">
        <v>9.0500000000000007</v>
      </c>
      <c r="E137" s="61">
        <v>6.0899999999999999</v>
      </c>
      <c r="F137" s="61">
        <v>3.7999999999999998</v>
      </c>
      <c r="G137" s="28">
        <v>105</v>
      </c>
      <c r="H137" s="28">
        <v>5.0000000000000003e-002</v>
      </c>
      <c r="I137" s="61">
        <v>3.73</v>
      </c>
      <c r="J137" s="61">
        <v>5.8200000000000003</v>
      </c>
      <c r="K137" s="61">
        <v>2.52</v>
      </c>
      <c r="L137" s="28">
        <v>69.069999999999993</v>
      </c>
      <c r="M137" s="28">
        <v>162.19</v>
      </c>
      <c r="N137" s="28">
        <v>48.530000000000001</v>
      </c>
      <c r="O137" s="28">
        <v>0.84999999999999998</v>
      </c>
    </row>
    <row r="138" ht="36">
      <c r="A138" s="33" t="s">
        <v>63</v>
      </c>
      <c r="B138" s="26" t="s">
        <v>64</v>
      </c>
      <c r="C138" s="30" t="s">
        <v>65</v>
      </c>
      <c r="D138" s="28">
        <v>3.0764999999999998</v>
      </c>
      <c r="E138" s="61">
        <v>6.2534999999999998</v>
      </c>
      <c r="F138" s="61">
        <v>20.466999999999995</v>
      </c>
      <c r="G138" s="28">
        <v>150.44999999999999</v>
      </c>
      <c r="H138" s="28">
        <v>0.13950000000000001</v>
      </c>
      <c r="I138" s="28">
        <v>18.160499999999999</v>
      </c>
      <c r="J138" s="28">
        <v>8</v>
      </c>
      <c r="K138" s="28">
        <v>0.20150000000000001</v>
      </c>
      <c r="L138" s="28">
        <v>37.454999999999998</v>
      </c>
      <c r="M138" s="28">
        <v>87.194999999999979</v>
      </c>
      <c r="N138" s="28">
        <v>27.75</v>
      </c>
      <c r="O138" s="28">
        <v>1.0135000000000001</v>
      </c>
    </row>
    <row r="139" ht="36.75">
      <c r="A139" s="31" t="s">
        <v>97</v>
      </c>
      <c r="B139" s="26" t="s">
        <v>98</v>
      </c>
      <c r="C139" s="32">
        <v>200</v>
      </c>
      <c r="D139" s="28">
        <v>0.16000000000000003</v>
      </c>
      <c r="E139" s="28">
        <v>0.16000000000000003</v>
      </c>
      <c r="F139" s="28">
        <v>17.900000000000002</v>
      </c>
      <c r="G139" s="28">
        <v>74.600000000000009</v>
      </c>
      <c r="H139" s="28">
        <v>1.2e-002</v>
      </c>
      <c r="I139" s="28">
        <v>0.90000000000000002</v>
      </c>
      <c r="J139" s="28">
        <v>0</v>
      </c>
      <c r="K139" s="28">
        <v>8.0000000000000016e-002</v>
      </c>
      <c r="L139" s="28">
        <v>13.880000000000001</v>
      </c>
      <c r="M139" s="28">
        <v>4.4000000000000004</v>
      </c>
      <c r="N139" s="28">
        <v>5.1400000000000006</v>
      </c>
      <c r="O139" s="28">
        <v>0.92199999999999993</v>
      </c>
    </row>
    <row r="140" ht="36">
      <c r="A140" s="33" t="s">
        <v>59</v>
      </c>
      <c r="B140" s="26" t="s">
        <v>69</v>
      </c>
      <c r="C140" s="34">
        <v>35</v>
      </c>
      <c r="D140" s="28">
        <v>2.6599999999999997</v>
      </c>
      <c r="E140" s="28">
        <v>0.28000000000000003</v>
      </c>
      <c r="F140" s="28">
        <v>17.220000000000002</v>
      </c>
      <c r="G140" s="28">
        <v>82.25</v>
      </c>
      <c r="H140" s="28">
        <v>3.85e-002</v>
      </c>
      <c r="I140" s="28">
        <v>0</v>
      </c>
      <c r="J140" s="28">
        <v>0</v>
      </c>
      <c r="K140" s="28">
        <v>0.38500000000000001</v>
      </c>
      <c r="L140" s="28">
        <v>7</v>
      </c>
      <c r="M140" s="28">
        <v>22.75</v>
      </c>
      <c r="N140" s="28">
        <v>4.9000000000000004</v>
      </c>
      <c r="O140" s="28">
        <v>0.38500000000000001</v>
      </c>
    </row>
    <row r="141" ht="15.75">
      <c r="A141" s="19"/>
      <c r="B141" s="70" t="s">
        <v>38</v>
      </c>
      <c r="C141" s="71">
        <v>548</v>
      </c>
      <c r="D141" s="72">
        <f>SUM(D136:D140)</f>
        <v>15.7913</v>
      </c>
      <c r="E141" s="72">
        <f t="shared" si="10"/>
        <v>16.390699999999999</v>
      </c>
      <c r="F141" s="72">
        <f t="shared" si="10"/>
        <v>64.343000000000004</v>
      </c>
      <c r="G141" s="72">
        <f t="shared" si="10"/>
        <v>467.98000000000002</v>
      </c>
      <c r="H141" s="72">
        <f t="shared" si="10"/>
        <v>0.25020000000000003</v>
      </c>
      <c r="I141" s="72">
        <f t="shared" si="10"/>
        <v>26.780499999999996</v>
      </c>
      <c r="J141" s="72">
        <f t="shared" si="10"/>
        <v>13.82</v>
      </c>
      <c r="K141" s="72">
        <f t="shared" si="10"/>
        <v>4.8065000000000007</v>
      </c>
      <c r="L141" s="72">
        <f t="shared" si="10"/>
        <v>148.68340000000001</v>
      </c>
      <c r="M141" s="72">
        <f t="shared" si="10"/>
        <v>300.91419999999994</v>
      </c>
      <c r="N141" s="72">
        <f t="shared" si="10"/>
        <v>98.737000000000009</v>
      </c>
      <c r="O141" s="72">
        <f t="shared" si="10"/>
        <v>3.9649000000000001</v>
      </c>
      <c r="P141" s="39">
        <v>0.20000000000000001</v>
      </c>
    </row>
    <row r="142" ht="15.75">
      <c r="A142" s="73"/>
      <c r="B142" s="74"/>
      <c r="C142" s="75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</row>
    <row r="144" ht="15.75">
      <c r="A144" s="73"/>
      <c r="B144" s="74"/>
      <c r="C144" s="75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</row>
    <row r="145" ht="15.75">
      <c r="A145" s="73"/>
      <c r="B145" s="74"/>
      <c r="C145" s="75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</row>
    <row r="146" ht="15.75">
      <c r="A146" s="73"/>
      <c r="B146" s="74"/>
      <c r="C146" s="75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</row>
    <row r="147" ht="165.75" customHeight="1">
      <c r="A147" s="73"/>
      <c r="B147" s="74"/>
      <c r="C147" s="75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2"/>
      <c r="Q147" s="1"/>
    </row>
    <row r="148" ht="15.75">
      <c r="A148" s="83"/>
      <c r="B148" s="84" t="s">
        <v>60</v>
      </c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</row>
    <row r="149" ht="28.5">
      <c r="A149" s="29" t="s">
        <v>28</v>
      </c>
      <c r="B149" s="26" t="s">
        <v>99</v>
      </c>
      <c r="C149" s="30" t="s">
        <v>74</v>
      </c>
      <c r="D149" s="28">
        <v>3.1699999999999999</v>
      </c>
      <c r="E149" s="28">
        <v>5.1900000000000004</v>
      </c>
      <c r="F149" s="28">
        <v>9.8483000000000001</v>
      </c>
      <c r="G149" s="28">
        <v>118.01000000000001</v>
      </c>
      <c r="H149" s="28">
        <v>6.5349999999999991e-002</v>
      </c>
      <c r="I149" s="28">
        <v>0.27619999999999995</v>
      </c>
      <c r="J149" s="28">
        <v>29.619999999999997</v>
      </c>
      <c r="K149" s="28">
        <v>0.45514999999999994</v>
      </c>
      <c r="L149" s="28">
        <v>61.677</v>
      </c>
      <c r="M149" s="28">
        <v>92.8035</v>
      </c>
      <c r="N149" s="28">
        <v>26.558</v>
      </c>
      <c r="O149" s="28">
        <v>1.0443</v>
      </c>
    </row>
    <row r="150" ht="36">
      <c r="A150" s="33" t="s">
        <v>31</v>
      </c>
      <c r="B150" s="26" t="s">
        <v>32</v>
      </c>
      <c r="C150" s="32" t="s">
        <v>100</v>
      </c>
      <c r="D150" s="28">
        <v>6.6444000000000001</v>
      </c>
      <c r="E150" s="28">
        <v>7.5960000000000001</v>
      </c>
      <c r="F150" s="28">
        <v>31.776000000000003</v>
      </c>
      <c r="G150" s="28">
        <v>221.94</v>
      </c>
      <c r="H150" s="28">
        <v>6.6599999999999993e-002</v>
      </c>
      <c r="I150" s="28">
        <v>0</v>
      </c>
      <c r="J150" s="28">
        <v>12</v>
      </c>
      <c r="K150" s="28">
        <v>1.1928000000000001</v>
      </c>
      <c r="L150" s="28">
        <v>6.5519999999999996</v>
      </c>
      <c r="M150" s="28">
        <v>45.503999999999998</v>
      </c>
      <c r="N150" s="28">
        <v>25.344000000000001</v>
      </c>
      <c r="O150" s="28">
        <v>1.3326</v>
      </c>
    </row>
    <row r="151" ht="36.75">
      <c r="A151" s="31" t="s">
        <v>101</v>
      </c>
      <c r="B151" s="26" t="s">
        <v>102</v>
      </c>
      <c r="C151" s="32">
        <v>200</v>
      </c>
      <c r="D151" s="28">
        <v>4.0780000000000003</v>
      </c>
      <c r="E151" s="28">
        <v>3.544</v>
      </c>
      <c r="F151" s="28">
        <v>7.597999999999999</v>
      </c>
      <c r="G151" s="28">
        <v>78.600000000000009</v>
      </c>
      <c r="H151" s="28">
        <v>5.6000000000000008e-002</v>
      </c>
      <c r="I151" s="28">
        <v>1.5880000000000001</v>
      </c>
      <c r="J151" s="28">
        <v>24.400000000000002</v>
      </c>
      <c r="K151" s="28">
        <v>0</v>
      </c>
      <c r="L151" s="28">
        <v>151.91999999999999</v>
      </c>
      <c r="M151" s="28">
        <v>124.56</v>
      </c>
      <c r="N151" s="28">
        <v>21.340000000000003</v>
      </c>
      <c r="O151" s="28">
        <v>0.44800000000000006</v>
      </c>
    </row>
    <row r="152" ht="36">
      <c r="A152" s="33" t="s">
        <v>59</v>
      </c>
      <c r="B152" s="26" t="s">
        <v>69</v>
      </c>
      <c r="C152" s="34">
        <v>30</v>
      </c>
      <c r="D152" s="28">
        <v>2.2799999999999998</v>
      </c>
      <c r="E152" s="28">
        <v>0.23999999999999999</v>
      </c>
      <c r="F152" s="28">
        <v>14.76</v>
      </c>
      <c r="G152" s="28">
        <v>70.5</v>
      </c>
      <c r="H152" s="28">
        <v>3.3000000000000002e-002</v>
      </c>
      <c r="I152" s="28">
        <v>0</v>
      </c>
      <c r="J152" s="28">
        <v>0</v>
      </c>
      <c r="K152" s="28">
        <v>0.33000000000000002</v>
      </c>
      <c r="L152" s="28">
        <v>6</v>
      </c>
      <c r="M152" s="28">
        <v>19.5</v>
      </c>
      <c r="N152" s="28">
        <v>4.2000000000000002</v>
      </c>
      <c r="O152" s="28">
        <v>0.33000000000000002</v>
      </c>
    </row>
    <row r="153" ht="15.75">
      <c r="A153" s="19"/>
      <c r="B153" s="70" t="s">
        <v>38</v>
      </c>
      <c r="C153" s="71">
        <v>513</v>
      </c>
      <c r="D153" s="72">
        <f>D149+D150+D151+D152</f>
        <v>16.1724</v>
      </c>
      <c r="E153" s="72">
        <f t="shared" ref="E153:O153" si="11">E149+E150+E151+E152</f>
        <v>16.57</v>
      </c>
      <c r="F153" s="72">
        <f t="shared" si="11"/>
        <v>63.982300000000002</v>
      </c>
      <c r="G153" s="72">
        <f t="shared" si="11"/>
        <v>489.05000000000001</v>
      </c>
      <c r="H153" s="72">
        <f t="shared" si="11"/>
        <v>0.22095000000000001</v>
      </c>
      <c r="I153" s="72">
        <f t="shared" si="11"/>
        <v>1.8642000000000001</v>
      </c>
      <c r="J153" s="72">
        <f t="shared" si="11"/>
        <v>66.019999999999996</v>
      </c>
      <c r="K153" s="72">
        <f t="shared" si="11"/>
        <v>1.9779500000000001</v>
      </c>
      <c r="L153" s="72">
        <f t="shared" si="11"/>
        <v>226.149</v>
      </c>
      <c r="M153" s="72">
        <f t="shared" si="11"/>
        <v>282.36750000000001</v>
      </c>
      <c r="N153" s="72">
        <f t="shared" si="11"/>
        <v>77.442000000000007</v>
      </c>
      <c r="O153" s="72">
        <f t="shared" si="11"/>
        <v>3.1549</v>
      </c>
      <c r="P153" s="39">
        <v>0.20000000000000001</v>
      </c>
    </row>
    <row r="154" ht="15.75">
      <c r="A154" s="94"/>
      <c r="B154" s="95"/>
      <c r="C154" s="96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  <c r="O154" s="98"/>
    </row>
    <row r="155" ht="15.75">
      <c r="A155" s="83"/>
      <c r="B155" s="84" t="s">
        <v>70</v>
      </c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</row>
    <row r="156" s="40" customFormat="1">
      <c r="A156" s="33" t="s">
        <v>40</v>
      </c>
      <c r="B156" s="26" t="s">
        <v>41</v>
      </c>
      <c r="C156" s="34">
        <v>100</v>
      </c>
      <c r="D156" s="28">
        <v>0.40000000000000002</v>
      </c>
      <c r="E156" s="28">
        <v>0.40000000000000002</v>
      </c>
      <c r="F156" s="28">
        <v>9.8000000000000007</v>
      </c>
      <c r="G156" s="28">
        <v>47</v>
      </c>
      <c r="H156" s="28">
        <v>2.9999999999999999e-002</v>
      </c>
      <c r="I156" s="28">
        <v>10</v>
      </c>
      <c r="J156" s="28"/>
      <c r="K156" s="28">
        <v>0.20000000000000001</v>
      </c>
      <c r="L156" s="28">
        <v>16</v>
      </c>
      <c r="M156" s="28">
        <v>11</v>
      </c>
      <c r="N156" s="28">
        <v>9</v>
      </c>
      <c r="O156" s="28">
        <v>2.2000000000000002</v>
      </c>
      <c r="P156" s="41"/>
    </row>
    <row r="157" ht="38.25">
      <c r="A157" s="19" t="s">
        <v>103</v>
      </c>
      <c r="B157" s="26" t="s">
        <v>104</v>
      </c>
      <c r="C157" s="32" t="s">
        <v>92</v>
      </c>
      <c r="D157" s="28">
        <v>12.475</v>
      </c>
      <c r="E157" s="28">
        <v>15.68</v>
      </c>
      <c r="F157" s="28">
        <v>19.334999999999997</v>
      </c>
      <c r="G157" s="28">
        <v>271.5</v>
      </c>
      <c r="H157" s="28">
        <v>0.12</v>
      </c>
      <c r="I157" s="28">
        <v>18.765000000000001</v>
      </c>
      <c r="J157" s="28">
        <v>39</v>
      </c>
      <c r="K157" s="28">
        <v>4.6699999999999999</v>
      </c>
      <c r="L157" s="28">
        <v>89.150000000000006</v>
      </c>
      <c r="M157" s="28">
        <v>148.63</v>
      </c>
      <c r="N157" s="28">
        <v>39.689999999999998</v>
      </c>
      <c r="O157" s="28">
        <v>2.2250000000000001</v>
      </c>
    </row>
    <row r="158" ht="36.75">
      <c r="A158" s="31" t="s">
        <v>34</v>
      </c>
      <c r="B158" s="26" t="s">
        <v>35</v>
      </c>
      <c r="C158" s="32">
        <v>200</v>
      </c>
      <c r="D158" s="28">
        <v>0.66200000000000003</v>
      </c>
      <c r="E158" s="28">
        <v>9.0000000000000011e-002</v>
      </c>
      <c r="F158" s="28">
        <v>22.034000000000002</v>
      </c>
      <c r="G158" s="28">
        <v>92.800000000000011</v>
      </c>
      <c r="H158" s="28">
        <v>1.6e-002</v>
      </c>
      <c r="I158" s="28">
        <v>0.72599999999999998</v>
      </c>
      <c r="J158" s="28">
        <v>0</v>
      </c>
      <c r="K158" s="28">
        <v>0.50800000000000001</v>
      </c>
      <c r="L158" s="28">
        <v>32.180000000000007</v>
      </c>
      <c r="M158" s="28">
        <v>23.440000000000001</v>
      </c>
      <c r="N158" s="28">
        <v>17.460000000000001</v>
      </c>
      <c r="O158" s="28">
        <v>0.66800000000000004</v>
      </c>
    </row>
    <row r="159" ht="36">
      <c r="A159" s="33" t="s">
        <v>59</v>
      </c>
      <c r="B159" s="26" t="s">
        <v>69</v>
      </c>
      <c r="C159" s="34">
        <v>30</v>
      </c>
      <c r="D159" s="28">
        <v>2.2799999999999998</v>
      </c>
      <c r="E159" s="28">
        <v>0.23999999999999999</v>
      </c>
      <c r="F159" s="28">
        <v>14.76</v>
      </c>
      <c r="G159" s="28">
        <v>70.5</v>
      </c>
      <c r="H159" s="28">
        <v>3.3000000000000002e-002</v>
      </c>
      <c r="I159" s="28">
        <v>0</v>
      </c>
      <c r="J159" s="28">
        <v>0</v>
      </c>
      <c r="K159" s="28">
        <v>0.33000000000000002</v>
      </c>
      <c r="L159" s="28">
        <v>6</v>
      </c>
      <c r="M159" s="28">
        <v>19.5</v>
      </c>
      <c r="N159" s="28">
        <v>4.2000000000000002</v>
      </c>
      <c r="O159" s="28">
        <v>0.33000000000000002</v>
      </c>
    </row>
    <row r="160" ht="15.75">
      <c r="A160" s="19"/>
      <c r="B160" s="70" t="s">
        <v>38</v>
      </c>
      <c r="C160" s="71">
        <v>530</v>
      </c>
      <c r="D160" s="72">
        <f>SUM(D156:D159)</f>
        <v>15.817</v>
      </c>
      <c r="E160" s="72">
        <f t="shared" ref="E160:O160" si="12">SUM(E156:E159)</f>
        <v>16.409999999999997</v>
      </c>
      <c r="F160" s="72">
        <f t="shared" si="12"/>
        <v>65.929000000000002</v>
      </c>
      <c r="G160" s="72">
        <f t="shared" si="12"/>
        <v>481.80000000000001</v>
      </c>
      <c r="H160" s="72">
        <f t="shared" si="12"/>
        <v>0.19899999999999998</v>
      </c>
      <c r="I160" s="72">
        <f t="shared" si="12"/>
        <v>29.491</v>
      </c>
      <c r="J160" s="72">
        <f t="shared" si="12"/>
        <v>39</v>
      </c>
      <c r="K160" s="72">
        <f t="shared" si="12"/>
        <v>5.7080000000000002</v>
      </c>
      <c r="L160" s="72">
        <f t="shared" si="12"/>
        <v>143.33000000000001</v>
      </c>
      <c r="M160" s="72">
        <f t="shared" si="12"/>
        <v>202.56999999999999</v>
      </c>
      <c r="N160" s="72">
        <f t="shared" si="12"/>
        <v>70.350000000000009</v>
      </c>
      <c r="O160" s="72">
        <f t="shared" si="12"/>
        <v>5.4230000000000009</v>
      </c>
      <c r="P160" s="39">
        <v>0.20000000000000001</v>
      </c>
    </row>
    <row r="161" ht="15.75">
      <c r="A161" s="94"/>
      <c r="B161" s="95"/>
      <c r="C161" s="96"/>
      <c r="D161" s="97"/>
      <c r="E161" s="97"/>
      <c r="F161" s="97"/>
      <c r="G161" s="97"/>
      <c r="H161" s="97"/>
      <c r="I161" s="97"/>
      <c r="J161" s="97"/>
      <c r="K161" s="97"/>
      <c r="L161" s="97"/>
      <c r="M161" s="97"/>
      <c r="N161" s="97"/>
      <c r="O161" s="97"/>
    </row>
    <row r="162" ht="15.75">
      <c r="A162" s="83"/>
      <c r="B162" s="84" t="s">
        <v>77</v>
      </c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</row>
    <row r="163" ht="36">
      <c r="A163" s="33" t="s">
        <v>78</v>
      </c>
      <c r="B163" s="77" t="s">
        <v>79</v>
      </c>
      <c r="C163" s="27">
        <v>80</v>
      </c>
      <c r="D163" s="28">
        <v>1.0495999999999999</v>
      </c>
      <c r="E163" s="28">
        <v>2.5992000000000002</v>
      </c>
      <c r="F163" s="28">
        <v>5.1727999999999996</v>
      </c>
      <c r="G163" s="28">
        <v>48.32</v>
      </c>
      <c r="H163" s="28">
        <v>1.7600000000000001e-002</v>
      </c>
      <c r="I163" s="28">
        <v>13.6784</v>
      </c>
      <c r="J163" s="28">
        <v>0</v>
      </c>
      <c r="K163" s="28">
        <v>6.7120000000000006</v>
      </c>
      <c r="L163" s="28">
        <v>19.976800000000001</v>
      </c>
      <c r="M163" s="28">
        <v>22.645599999999998</v>
      </c>
      <c r="N163" s="28">
        <v>12.072800000000001</v>
      </c>
      <c r="O163" s="28">
        <v>0.37280000000000002</v>
      </c>
    </row>
    <row r="164" ht="15">
      <c r="A164" s="29" t="s">
        <v>28</v>
      </c>
      <c r="B164" s="26" t="s">
        <v>105</v>
      </c>
      <c r="C164" s="30" t="s">
        <v>82</v>
      </c>
      <c r="D164" s="28">
        <v>12.904</v>
      </c>
      <c r="E164" s="28">
        <v>12.151</v>
      </c>
      <c r="F164" s="28">
        <v>13.149000000000001</v>
      </c>
      <c r="G164" s="28">
        <v>214.19999999999999</v>
      </c>
      <c r="H164" s="28">
        <v>0.11700000000000001</v>
      </c>
      <c r="I164" s="28">
        <v>0.40500000000000003</v>
      </c>
      <c r="J164" s="28">
        <v>6.2099999999999991</v>
      </c>
      <c r="K164" s="28">
        <v>32.292000000000009</v>
      </c>
      <c r="L164" s="28">
        <v>60.509999999999998</v>
      </c>
      <c r="M164" s="28">
        <v>109.69200000000001</v>
      </c>
      <c r="N164" s="28">
        <v>23.760000000000002</v>
      </c>
      <c r="O164" s="28">
        <v>2.8260000000000005</v>
      </c>
    </row>
    <row r="165" ht="36.75">
      <c r="A165" s="31" t="s">
        <v>54</v>
      </c>
      <c r="B165" s="26" t="s">
        <v>106</v>
      </c>
      <c r="C165" s="32" t="s">
        <v>65</v>
      </c>
      <c r="D165" s="28">
        <v>3.79</v>
      </c>
      <c r="E165" s="28">
        <v>4.4699999999999998</v>
      </c>
      <c r="F165" s="28">
        <v>39.759999999999998</v>
      </c>
      <c r="G165" s="28">
        <v>233.80000000000001</v>
      </c>
      <c r="H165" s="28">
        <v>0.20999999999999999</v>
      </c>
      <c r="I165" s="28">
        <v>0</v>
      </c>
      <c r="J165" s="28">
        <v>0</v>
      </c>
      <c r="K165" s="28">
        <v>0.40000000000000002</v>
      </c>
      <c r="L165" s="28">
        <v>24.890000000000001</v>
      </c>
      <c r="M165" s="28">
        <v>208.06999999999999</v>
      </c>
      <c r="N165" s="28">
        <v>140.52000000000001</v>
      </c>
      <c r="O165" s="28">
        <v>4.7800000000000002</v>
      </c>
    </row>
    <row r="166" ht="36">
      <c r="A166" s="33" t="s">
        <v>56</v>
      </c>
      <c r="B166" s="26" t="s">
        <v>57</v>
      </c>
      <c r="C166" s="34" t="s">
        <v>58</v>
      </c>
      <c r="D166" s="28">
        <v>0.112</v>
      </c>
      <c r="E166" s="28">
        <v>1.8000000000000002e-002</v>
      </c>
      <c r="F166" s="28">
        <v>10.149999999999999</v>
      </c>
      <c r="G166" s="28">
        <v>41.32</v>
      </c>
      <c r="H166" s="28">
        <v>-8.000000000000008e-004</v>
      </c>
      <c r="I166" s="28">
        <v>2.0299999999999994</v>
      </c>
      <c r="J166" s="28">
        <v>0</v>
      </c>
      <c r="K166" s="28">
        <v>5.9999999999999984e-003</v>
      </c>
      <c r="L166" s="28">
        <v>13.249999999999998</v>
      </c>
      <c r="M166" s="28">
        <v>3.9600000000000004</v>
      </c>
      <c r="N166" s="28">
        <v>2.1599999999999997</v>
      </c>
      <c r="O166" s="28">
        <v>0.33299999999999996</v>
      </c>
    </row>
    <row r="167" ht="36">
      <c r="A167" s="33" t="s">
        <v>59</v>
      </c>
      <c r="B167" s="26" t="s">
        <v>69</v>
      </c>
      <c r="C167" s="34">
        <v>30</v>
      </c>
      <c r="D167" s="28">
        <v>2.2799999999999998</v>
      </c>
      <c r="E167" s="28">
        <v>0.23999999999999999</v>
      </c>
      <c r="F167" s="28">
        <v>14.76</v>
      </c>
      <c r="G167" s="28">
        <v>70.5</v>
      </c>
      <c r="H167" s="28">
        <v>3.3000000000000002e-002</v>
      </c>
      <c r="I167" s="28">
        <v>0</v>
      </c>
      <c r="J167" s="28">
        <v>0</v>
      </c>
      <c r="K167" s="28">
        <v>0.33000000000000002</v>
      </c>
      <c r="L167" s="28">
        <v>6</v>
      </c>
      <c r="M167" s="28">
        <v>19.5</v>
      </c>
      <c r="N167" s="28">
        <v>4.2000000000000002</v>
      </c>
      <c r="O167" s="28">
        <v>0.33000000000000007</v>
      </c>
    </row>
    <row r="168" ht="15.75">
      <c r="A168" s="19"/>
      <c r="B168" s="70" t="s">
        <v>38</v>
      </c>
      <c r="C168" s="71">
        <v>553</v>
      </c>
      <c r="D168" s="72">
        <f>SUM(D163:D167)</f>
        <v>20.1356</v>
      </c>
      <c r="E168" s="72">
        <f t="shared" ref="E168:O168" si="13">SUM(E163:E167)</f>
        <v>19.478199999999998</v>
      </c>
      <c r="F168" s="72">
        <f t="shared" si="13"/>
        <v>82.991799999999998</v>
      </c>
      <c r="G168" s="72">
        <f t="shared" si="13"/>
        <v>608.13999999999999</v>
      </c>
      <c r="H168" s="72">
        <f t="shared" si="13"/>
        <v>0.37680000000000002</v>
      </c>
      <c r="I168" s="72">
        <f t="shared" si="13"/>
        <v>16.113399999999999</v>
      </c>
      <c r="J168" s="72">
        <f t="shared" si="13"/>
        <v>6.2099999999999991</v>
      </c>
      <c r="K168" s="72">
        <f t="shared" si="13"/>
        <v>39.740000000000009</v>
      </c>
      <c r="L168" s="72">
        <f t="shared" si="13"/>
        <v>124.6268</v>
      </c>
      <c r="M168" s="72">
        <f t="shared" si="13"/>
        <v>363.86759999999998</v>
      </c>
      <c r="N168" s="72">
        <f t="shared" si="13"/>
        <v>182.71279999999999</v>
      </c>
      <c r="O168" s="72">
        <f t="shared" si="13"/>
        <v>8.6417999999999999</v>
      </c>
      <c r="P168" s="39">
        <v>0.25</v>
      </c>
    </row>
    <row r="169" ht="15.75">
      <c r="A169" s="19"/>
      <c r="B169" s="70" t="s">
        <v>107</v>
      </c>
      <c r="C169" s="71">
        <f>C125+C133+C141+C153+C160+C168</f>
        <v>3189</v>
      </c>
      <c r="D169" s="71">
        <f t="shared" ref="D169:O169" si="14">D125+D133+D141+D153+D160+D168</f>
        <v>107.68713333333334</v>
      </c>
      <c r="E169" s="71">
        <f t="shared" si="14"/>
        <v>108.0389</v>
      </c>
      <c r="F169" s="71">
        <f t="shared" si="14"/>
        <v>436.60610000000008</v>
      </c>
      <c r="G169" s="71">
        <f t="shared" si="14"/>
        <v>3199.4866666666671</v>
      </c>
      <c r="H169" s="71">
        <f t="shared" si="14"/>
        <v>1.3868166666666668</v>
      </c>
      <c r="I169" s="71">
        <f t="shared" si="14"/>
        <v>135.59409999999997</v>
      </c>
      <c r="J169" s="71">
        <f t="shared" si="14"/>
        <v>192.57000000000002</v>
      </c>
      <c r="K169" s="71">
        <f t="shared" si="14"/>
        <v>59.93545000000001</v>
      </c>
      <c r="L169" s="71">
        <f t="shared" si="14"/>
        <v>1141.7578666666668</v>
      </c>
      <c r="M169" s="71">
        <f t="shared" si="14"/>
        <v>1726.4416333333334</v>
      </c>
      <c r="N169" s="71">
        <f t="shared" si="14"/>
        <v>560.32113333333336</v>
      </c>
      <c r="O169" s="71">
        <f t="shared" si="14"/>
        <v>30.335266666666669</v>
      </c>
    </row>
    <row r="170" ht="15.75">
      <c r="A170" s="99"/>
      <c r="B170" s="100" t="s">
        <v>108</v>
      </c>
      <c r="C170" s="101">
        <f>C107+C169</f>
        <v>6450</v>
      </c>
      <c r="D170" s="101">
        <f t="shared" ref="D170:O170" si="15">D107+D169</f>
        <v>222.58323333333334</v>
      </c>
      <c r="E170" s="101">
        <f t="shared" si="15"/>
        <v>225.4366</v>
      </c>
      <c r="F170" s="101">
        <f t="shared" si="15"/>
        <v>911.59740000000011</v>
      </c>
      <c r="G170" s="101">
        <f t="shared" si="15"/>
        <v>6575.0300000000007</v>
      </c>
      <c r="H170" s="101">
        <f t="shared" si="15"/>
        <v>2.8672500000000003</v>
      </c>
      <c r="I170" s="101">
        <f t="shared" si="15"/>
        <v>199.47119999999995</v>
      </c>
      <c r="J170" s="101">
        <f t="shared" si="15"/>
        <v>530.76999999999998</v>
      </c>
      <c r="K170" s="101">
        <f t="shared" si="15"/>
        <v>86.163450000000012</v>
      </c>
      <c r="L170" s="101">
        <f t="shared" si="15"/>
        <v>2357.5648666666666</v>
      </c>
      <c r="M170" s="101">
        <f t="shared" si="15"/>
        <v>3523.4505333333332</v>
      </c>
      <c r="N170" s="101">
        <f t="shared" si="15"/>
        <v>1103.7739333333334</v>
      </c>
      <c r="O170" s="101">
        <f t="shared" si="15"/>
        <v>62.005266666666671</v>
      </c>
    </row>
    <row r="171" ht="15.75">
      <c r="A171" s="99"/>
      <c r="B171" s="100" t="s">
        <v>109</v>
      </c>
      <c r="C171" s="102">
        <f>C170/12</f>
        <v>537.5</v>
      </c>
      <c r="D171" s="103">
        <f t="shared" ref="D171:O171" si="16">D170/12</f>
        <v>18.548602777777777</v>
      </c>
      <c r="E171" s="103">
        <f t="shared" si="16"/>
        <v>18.786383333333333</v>
      </c>
      <c r="F171" s="103">
        <f t="shared" si="16"/>
        <v>75.966450000000009</v>
      </c>
      <c r="G171" s="103">
        <f t="shared" si="16"/>
        <v>547.91916666666668</v>
      </c>
      <c r="H171" s="103">
        <f t="shared" si="16"/>
        <v>0.23893750000000002</v>
      </c>
      <c r="I171" s="103">
        <f t="shared" si="16"/>
        <v>16.622599999999995</v>
      </c>
      <c r="J171" s="103">
        <f t="shared" si="16"/>
        <v>44.230833333333329</v>
      </c>
      <c r="K171" s="103">
        <f t="shared" si="16"/>
        <v>7.1802875000000013</v>
      </c>
      <c r="L171" s="103">
        <f t="shared" si="16"/>
        <v>196.46373888888888</v>
      </c>
      <c r="M171" s="103">
        <f t="shared" si="16"/>
        <v>293.62087777777776</v>
      </c>
      <c r="N171" s="103">
        <f t="shared" si="16"/>
        <v>91.98116111111112</v>
      </c>
      <c r="O171" s="103">
        <f t="shared" si="16"/>
        <v>5.1671055555555556</v>
      </c>
      <c r="P171" s="2" t="s">
        <v>110</v>
      </c>
    </row>
    <row r="175" ht="15"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4"/>
      <c r="O175" s="104"/>
    </row>
  </sheetData>
  <autoFilter ref="$A$2:$A$184"/>
  <mergeCells count="25">
    <mergeCell ref="B162:O162"/>
    <mergeCell ref="B155:O155"/>
    <mergeCell ref="B148:O148"/>
    <mergeCell ref="B135:O135"/>
    <mergeCell ref="B127:O127"/>
    <mergeCell ref="A126:O126"/>
    <mergeCell ref="B120:O120"/>
    <mergeCell ref="B2:O3"/>
    <mergeCell ref="A69:O69"/>
    <mergeCell ref="B62:O62"/>
    <mergeCell ref="B119:O119"/>
    <mergeCell ref="A82:O82"/>
    <mergeCell ref="B20:K20"/>
    <mergeCell ref="B21:K21"/>
    <mergeCell ref="B70:O70"/>
    <mergeCell ref="C83:O83"/>
    <mergeCell ref="B22:K22"/>
    <mergeCell ref="A2:A51"/>
    <mergeCell ref="J51:O51"/>
    <mergeCell ref="B100:O100"/>
    <mergeCell ref="B50:O50"/>
    <mergeCell ref="A91:O91"/>
    <mergeCell ref="B92:O92"/>
    <mergeCell ref="B53:O53"/>
    <mergeCell ref="B54:O54"/>
  </mergeCells>
  <printOptions headings="0" gridLines="0"/>
  <pageMargins left="0.69999999999999996" right="0.69999999999999996" top="0.75" bottom="0.75" header="0.29999999999999999" footer="0.29999999999999999"/>
  <pageSetup paperSize="9" scale="56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A17" zoomScale="100" workbookViewId="0">
      <selection activeCell="E28" activeCellId="0" sqref="E28"/>
    </sheetView>
  </sheetViews>
  <sheetFormatPr baseColWidth="8" defaultRowHeight="15" customHeight="1"/>
  <cols>
    <col customWidth="1" min="1" max="1" style="1" width="28.710899999999999"/>
    <col customWidth="1" min="2" max="2" style="1" width="55"/>
    <col customWidth="1" min="3" max="3" style="1" width="11"/>
    <col customWidth="1" min="4" max="4" style="1" width="11.855499999999999"/>
    <col bestFit="1" customWidth="1" min="5" max="6" style="1" width="13.425800000000001"/>
    <col customWidth="1" min="7" max="7" style="1" width="11"/>
    <col bestFit="1" customWidth="1" min="8" max="9" style="1" width="13.425800000000001"/>
    <col customWidth="1" min="10" max="10" style="1" width="11.2852"/>
    <col bestFit="1" customWidth="1" min="11" max="11" style="1" width="13.425800000000001"/>
    <col customWidth="1" min="12" max="12" style="1" width="11"/>
    <col customWidth="1" min="13" max="13" style="1" width="12"/>
    <col customWidth="1" min="14" max="14" style="1" width="11.2852"/>
    <col bestFit="1" customWidth="1" min="15" max="15" style="1" width="13.425800000000001"/>
    <col hidden="1" min="16" max="16" style="1" width="0"/>
    <col customWidth="1" hidden="1" min="17" max="17" style="2" width="9.1406200000000002"/>
    <col customWidth="1" min="18" max="18" style="40" width="9.1406200000000002"/>
    <col customWidth="1" min="19" max="257" style="1" width="9.1406200000000002"/>
  </cols>
  <sheetData>
    <row r="2" ht="1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18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18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18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18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18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18">
      <c r="A9" s="3"/>
      <c r="M9" s="4"/>
      <c r="N9" s="4"/>
      <c r="O9" s="4"/>
    </row>
    <row r="10" ht="18">
      <c r="A10" s="3"/>
      <c r="M10" s="4"/>
      <c r="N10" s="4"/>
      <c r="O10" s="4"/>
    </row>
    <row r="11" ht="18">
      <c r="A11" s="3"/>
      <c r="M11" s="4"/>
      <c r="N11" s="4"/>
      <c r="O11" s="4"/>
    </row>
    <row r="12" ht="18">
      <c r="A12" s="3"/>
      <c r="B12" s="5" t="s">
        <v>0</v>
      </c>
      <c r="C12" s="6"/>
      <c r="D12" s="7"/>
      <c r="E12" s="7"/>
      <c r="H12" s="1"/>
      <c r="I12" s="8" t="s">
        <v>1</v>
      </c>
      <c r="J12" s="8"/>
      <c r="K12" s="8"/>
      <c r="M12" s="4"/>
      <c r="N12" s="4"/>
      <c r="O12" s="4"/>
    </row>
    <row r="13" ht="18">
      <c r="A13" s="3"/>
      <c r="B13" s="9" t="s">
        <v>2</v>
      </c>
      <c r="C13" s="6"/>
      <c r="D13" s="7"/>
      <c r="E13" s="7"/>
      <c r="H13" s="1"/>
      <c r="I13" s="8" t="s">
        <v>3</v>
      </c>
      <c r="J13" s="8"/>
      <c r="K13" s="8"/>
      <c r="M13" s="4"/>
      <c r="N13" s="4"/>
      <c r="O13" s="4"/>
    </row>
    <row r="14" ht="18">
      <c r="A14" s="3"/>
      <c r="B14" s="10"/>
      <c r="C14" s="11"/>
      <c r="D14" s="7"/>
      <c r="E14" s="7"/>
      <c r="H14" s="1"/>
      <c r="L14" s="7"/>
      <c r="M14" s="4"/>
      <c r="N14" s="4"/>
      <c r="O14" s="4"/>
    </row>
    <row r="15" ht="18">
      <c r="A15" s="3"/>
      <c r="B15" s="6" t="s">
        <v>4</v>
      </c>
      <c r="C15" s="6"/>
      <c r="D15" s="7"/>
      <c r="E15" s="7"/>
      <c r="H15" s="1"/>
      <c r="I15" s="12" t="s">
        <v>5</v>
      </c>
      <c r="J15" s="12"/>
      <c r="K15" s="12"/>
      <c r="L15" s="7"/>
      <c r="M15" s="4"/>
      <c r="N15" s="4"/>
      <c r="O15" s="4"/>
    </row>
    <row r="16" ht="18">
      <c r="A16" s="3"/>
      <c r="B16" s="6"/>
      <c r="C16" s="6"/>
      <c r="D16" s="7"/>
      <c r="E16" s="7"/>
      <c r="F16" s="7"/>
      <c r="G16" s="7"/>
      <c r="H16" s="7"/>
      <c r="I16" s="7"/>
      <c r="J16" s="13"/>
      <c r="K16" s="13"/>
      <c r="L16" s="7"/>
      <c r="M16" s="4"/>
      <c r="N16" s="4"/>
      <c r="O16" s="4"/>
    </row>
    <row r="17" ht="18">
      <c r="A17" s="3"/>
      <c r="B17" s="14"/>
      <c r="C17" s="14"/>
      <c r="D17" s="7"/>
      <c r="E17" s="7"/>
      <c r="F17" s="7"/>
      <c r="G17" s="7"/>
      <c r="H17" s="1"/>
      <c r="M17" s="4"/>
      <c r="N17" s="4"/>
      <c r="O17" s="4"/>
    </row>
    <row r="18" ht="18">
      <c r="A18" s="3"/>
      <c r="B18" s="14"/>
      <c r="C18" s="7"/>
      <c r="D18" s="7"/>
      <c r="E18" s="7"/>
      <c r="F18" s="7"/>
      <c r="G18" s="7"/>
      <c r="H18" s="7"/>
      <c r="I18" s="7"/>
      <c r="J18" s="13"/>
      <c r="K18" s="13"/>
      <c r="L18" s="15"/>
      <c r="M18" s="4"/>
      <c r="N18" s="4"/>
      <c r="O18" s="4"/>
    </row>
    <row r="19" ht="18">
      <c r="A19" s="3"/>
      <c r="B19" s="14"/>
      <c r="C19" s="7"/>
      <c r="D19" s="7"/>
      <c r="E19" s="7"/>
      <c r="F19" s="7"/>
      <c r="G19" s="7"/>
      <c r="H19" s="7"/>
      <c r="I19" s="7"/>
      <c r="J19" s="13"/>
      <c r="K19" s="13"/>
      <c r="L19" s="15"/>
      <c r="M19" s="4"/>
      <c r="N19" s="4"/>
      <c r="O19" s="4"/>
    </row>
    <row r="20" ht="34.5">
      <c r="A20" s="3"/>
      <c r="B20" s="16" t="s">
        <v>111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"/>
      <c r="N20" s="4"/>
      <c r="O20" s="4"/>
    </row>
    <row r="21" ht="18.75">
      <c r="A21" s="3"/>
      <c r="B21" s="105" t="s">
        <v>112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4"/>
      <c r="N21" s="4"/>
      <c r="O21" s="4"/>
    </row>
    <row r="22" ht="18.75">
      <c r="A22" s="3"/>
      <c r="B22" s="105" t="s">
        <v>113</v>
      </c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4"/>
      <c r="N22" s="4"/>
      <c r="O22" s="4"/>
    </row>
    <row r="23" ht="18.75">
      <c r="A23" s="3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M23" s="4"/>
      <c r="N23" s="4"/>
      <c r="O23" s="4"/>
    </row>
    <row r="24" ht="18">
      <c r="A24" s="3"/>
      <c r="M24" s="4"/>
      <c r="N24" s="4"/>
      <c r="O24" s="4"/>
    </row>
    <row r="25" ht="18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ht="18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ht="18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ht="18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ht="18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ht="18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ht="18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ht="18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ht="18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ht="18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ht="18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ht="18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ht="18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ht="18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ht="18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ht="18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ht="18">
      <c r="A41" s="3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ht="18">
      <c r="A42" s="3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ht="18">
      <c r="A43" s="3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ht="18">
      <c r="A44" s="3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ht="18">
      <c r="A45" s="3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ht="18">
      <c r="A46" s="3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ht="18">
      <c r="A47" s="3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ht="18">
      <c r="A48" s="3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ht="18">
      <c r="A49" s="3"/>
      <c r="B49" s="4" t="s">
        <v>114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ht="15">
      <c r="A50" s="3"/>
      <c r="B50" s="107" t="s">
        <v>115</v>
      </c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</row>
    <row r="51" ht="15">
      <c r="A51" s="3"/>
    </row>
    <row r="52" ht="25.5">
      <c r="A52" s="19" t="s">
        <v>11</v>
      </c>
      <c r="B52" s="20" t="s">
        <v>12</v>
      </c>
      <c r="C52" s="20" t="s">
        <v>13</v>
      </c>
      <c r="D52" s="21" t="s">
        <v>14</v>
      </c>
      <c r="E52" s="21" t="s">
        <v>15</v>
      </c>
      <c r="F52" s="21" t="s">
        <v>16</v>
      </c>
      <c r="G52" s="21" t="s">
        <v>17</v>
      </c>
      <c r="H52" s="21" t="s">
        <v>18</v>
      </c>
      <c r="I52" s="21" t="s">
        <v>19</v>
      </c>
      <c r="J52" s="21" t="s">
        <v>20</v>
      </c>
      <c r="K52" s="21" t="s">
        <v>21</v>
      </c>
      <c r="L52" s="21" t="s">
        <v>22</v>
      </c>
      <c r="M52" s="21" t="s">
        <v>23</v>
      </c>
      <c r="N52" s="21" t="s">
        <v>24</v>
      </c>
      <c r="O52" s="21" t="s">
        <v>25</v>
      </c>
    </row>
    <row r="53" ht="15.75">
      <c r="A53" s="22"/>
      <c r="B53" s="23" t="s">
        <v>26</v>
      </c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</row>
    <row r="54" ht="15.75">
      <c r="A54" s="24"/>
      <c r="B54" s="23" t="s">
        <v>27</v>
      </c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</row>
    <row r="55" ht="15">
      <c r="A55" s="25" t="s">
        <v>28</v>
      </c>
      <c r="B55" s="26" t="s">
        <v>29</v>
      </c>
      <c r="C55" s="27">
        <v>100</v>
      </c>
      <c r="D55" s="28">
        <v>1.0619999999999998</v>
      </c>
      <c r="E55" s="28">
        <v>4.2199999999999998</v>
      </c>
      <c r="F55" s="28">
        <v>8.5199999999999996</v>
      </c>
      <c r="G55" s="28">
        <v>84.849999999999994</v>
      </c>
      <c r="H55" s="28">
        <v>5.1999999999999998e-002</v>
      </c>
      <c r="I55" s="28">
        <v>4.375</v>
      </c>
      <c r="J55" s="28">
        <v>0</v>
      </c>
      <c r="K55" s="28">
        <v>0.34499999999999997</v>
      </c>
      <c r="L55" s="28">
        <v>23.992000000000001</v>
      </c>
      <c r="M55" s="28">
        <v>44.527999999999992</v>
      </c>
      <c r="N55" s="28">
        <v>30.385000000000002</v>
      </c>
      <c r="O55" s="28">
        <v>1.0649999999999999</v>
      </c>
    </row>
    <row r="56" ht="37.5" customHeight="1">
      <c r="A56" s="29" t="s">
        <v>28</v>
      </c>
      <c r="B56" s="26" t="s">
        <v>116</v>
      </c>
      <c r="C56" s="32" t="s">
        <v>117</v>
      </c>
      <c r="D56" s="28">
        <v>15.8995</v>
      </c>
      <c r="E56" s="28">
        <v>19.225000000000001</v>
      </c>
      <c r="F56" s="28">
        <v>45.778000000000006</v>
      </c>
      <c r="G56" s="28">
        <v>387.29999999999995</v>
      </c>
      <c r="H56" s="28">
        <v>0.14700000000000002</v>
      </c>
      <c r="I56" s="28">
        <v>0.93600000000000005</v>
      </c>
      <c r="J56" s="28">
        <v>66.260000000000005</v>
      </c>
      <c r="K56" s="28">
        <v>3.3425000000000002</v>
      </c>
      <c r="L56" s="28">
        <v>60.217500000000001</v>
      </c>
      <c r="M56" s="28">
        <v>123.75375000000001</v>
      </c>
      <c r="N56" s="28">
        <v>27.339000000000002</v>
      </c>
      <c r="O56" s="28">
        <v>2.1219999999999999</v>
      </c>
    </row>
    <row r="57" ht="36.75">
      <c r="A57" s="31" t="s">
        <v>34</v>
      </c>
      <c r="B57" s="26" t="s">
        <v>35</v>
      </c>
      <c r="C57" s="32">
        <v>200</v>
      </c>
      <c r="D57" s="28">
        <v>0.66200000000000003</v>
      </c>
      <c r="E57" s="28">
        <v>9.0000000000000011e-002</v>
      </c>
      <c r="F57" s="28">
        <v>22.034000000000002</v>
      </c>
      <c r="G57" s="28">
        <v>92.800000000000011</v>
      </c>
      <c r="H57" s="28">
        <v>1.6e-002</v>
      </c>
      <c r="I57" s="28">
        <v>0.72599999999999998</v>
      </c>
      <c r="J57" s="28">
        <v>0</v>
      </c>
      <c r="K57" s="28">
        <v>0.50800000000000001</v>
      </c>
      <c r="L57" s="28">
        <v>32.180000000000007</v>
      </c>
      <c r="M57" s="28">
        <v>23.440000000000001</v>
      </c>
      <c r="N57" s="28">
        <v>17.460000000000001</v>
      </c>
      <c r="O57" s="28">
        <v>0.66800000000000004</v>
      </c>
    </row>
    <row r="58" ht="38.25" customHeight="1">
      <c r="A58" s="33" t="s">
        <v>59</v>
      </c>
      <c r="B58" s="26" t="s">
        <v>69</v>
      </c>
      <c r="C58" s="34">
        <v>25</v>
      </c>
      <c r="D58" s="28">
        <v>1.8999999999999999</v>
      </c>
      <c r="E58" s="28">
        <v>0.20000000000000004</v>
      </c>
      <c r="F58" s="28">
        <v>12.300000000000002</v>
      </c>
      <c r="G58" s="28">
        <v>58.75</v>
      </c>
      <c r="H58" s="28">
        <v>2.7500000000000004e-002</v>
      </c>
      <c r="I58" s="28">
        <v>0</v>
      </c>
      <c r="J58" s="28">
        <v>0</v>
      </c>
      <c r="K58" s="28">
        <v>0.27500000000000002</v>
      </c>
      <c r="L58" s="28">
        <v>5</v>
      </c>
      <c r="M58" s="28">
        <v>16.25</v>
      </c>
      <c r="N58" s="28">
        <v>3.5000000000000004</v>
      </c>
      <c r="O58" s="28">
        <v>0.27500000000000002</v>
      </c>
    </row>
    <row r="59" ht="38.25" customHeight="1">
      <c r="A59" s="33" t="s">
        <v>36</v>
      </c>
      <c r="B59" s="26" t="s">
        <v>37</v>
      </c>
      <c r="C59" s="34">
        <v>30</v>
      </c>
      <c r="D59" s="28">
        <v>1.9799999999999998</v>
      </c>
      <c r="E59" s="28">
        <v>0.35999999999999999</v>
      </c>
      <c r="F59" s="28">
        <v>11.880000000000001</v>
      </c>
      <c r="G59" s="28">
        <v>59.399999999999999</v>
      </c>
      <c r="H59" s="28">
        <v>5.1000000000000004e-002</v>
      </c>
      <c r="I59" s="28">
        <v>0</v>
      </c>
      <c r="J59" s="28">
        <v>0</v>
      </c>
      <c r="K59" s="28">
        <v>0.41999999999999998</v>
      </c>
      <c r="L59" s="28">
        <v>8.6999999999999993</v>
      </c>
      <c r="M59" s="28">
        <v>45</v>
      </c>
      <c r="N59" s="28">
        <v>14.1</v>
      </c>
      <c r="O59" s="28">
        <v>1.1699999999999999</v>
      </c>
    </row>
    <row r="60" ht="15.75">
      <c r="A60" s="35"/>
      <c r="B60" s="36" t="s">
        <v>38</v>
      </c>
      <c r="C60" s="37">
        <v>600</v>
      </c>
      <c r="D60" s="42">
        <f>SUM(D55:D59)</f>
        <v>21.503499999999999</v>
      </c>
      <c r="E60" s="42">
        <f t="shared" ref="E60:O60" si="17">SUM(E55:E59)</f>
        <v>24.094999999999999</v>
      </c>
      <c r="F60" s="42">
        <f t="shared" si="17"/>
        <v>100.512</v>
      </c>
      <c r="G60" s="42">
        <f t="shared" si="17"/>
        <v>683.10000000000002</v>
      </c>
      <c r="H60" s="42">
        <f t="shared" si="17"/>
        <v>0.29350000000000004</v>
      </c>
      <c r="I60" s="42">
        <f t="shared" si="17"/>
        <v>6.0369999999999999</v>
      </c>
      <c r="J60" s="42">
        <f t="shared" si="17"/>
        <v>66.260000000000005</v>
      </c>
      <c r="K60" s="42">
        <f t="shared" si="17"/>
        <v>4.8905000000000003</v>
      </c>
      <c r="L60" s="42">
        <f t="shared" si="17"/>
        <v>130.08950000000002</v>
      </c>
      <c r="M60" s="42">
        <f t="shared" si="17"/>
        <v>252.97174999999999</v>
      </c>
      <c r="N60" s="42">
        <f t="shared" si="17"/>
        <v>92.783999999999992</v>
      </c>
      <c r="O60" s="42">
        <f t="shared" si="17"/>
        <v>5.2999999999999998</v>
      </c>
      <c r="P60" s="42" t="e">
        <f>#REF!+#REF!+#REF!+P57+P58+P59</f>
        <v>#REF!</v>
      </c>
      <c r="Q60" s="42" t="e">
        <f>#REF!+#REF!+#REF!+Q57+Q58+Q59</f>
        <v>#REF!</v>
      </c>
      <c r="R60" s="39">
        <v>0.25</v>
      </c>
    </row>
    <row r="61" ht="15.75">
      <c r="A61" s="51"/>
      <c r="B61" s="52"/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39"/>
    </row>
    <row r="62" ht="15.75">
      <c r="A62" s="108"/>
      <c r="B62" s="109"/>
      <c r="C62" s="109"/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</row>
    <row r="63" ht="15.75">
      <c r="A63" s="24"/>
      <c r="B63" s="23" t="s">
        <v>39</v>
      </c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</row>
    <row r="64" s="40" customFormat="1">
      <c r="A64" s="33" t="s">
        <v>40</v>
      </c>
      <c r="B64" s="26" t="s">
        <v>41</v>
      </c>
      <c r="C64" s="34">
        <v>100</v>
      </c>
      <c r="D64" s="28">
        <v>0.40000000000000002</v>
      </c>
      <c r="E64" s="28">
        <v>0.40000000000000002</v>
      </c>
      <c r="F64" s="28">
        <v>9.8000000000000007</v>
      </c>
      <c r="G64" s="28">
        <v>47</v>
      </c>
      <c r="H64" s="28">
        <v>2.9999999999999999e-002</v>
      </c>
      <c r="I64" s="28">
        <v>10</v>
      </c>
      <c r="J64" s="28"/>
      <c r="K64" s="28">
        <v>0.20000000000000001</v>
      </c>
      <c r="L64" s="28">
        <v>16</v>
      </c>
      <c r="M64" s="28">
        <v>11</v>
      </c>
      <c r="N64" s="28">
        <v>9</v>
      </c>
      <c r="O64" s="28">
        <v>2.2000000000000002</v>
      </c>
      <c r="Q64" s="41"/>
    </row>
    <row r="65" ht="28.5">
      <c r="A65" s="33" t="s">
        <v>118</v>
      </c>
      <c r="B65" s="26" t="s">
        <v>42</v>
      </c>
      <c r="C65" s="32" t="s">
        <v>119</v>
      </c>
      <c r="D65" s="28">
        <v>15.704000000000001</v>
      </c>
      <c r="E65" s="28">
        <v>16.829999999999998</v>
      </c>
      <c r="F65" s="28">
        <v>41.189999999999998</v>
      </c>
      <c r="G65" s="28">
        <v>376.80000000000001</v>
      </c>
      <c r="H65" s="28">
        <v>0.12720000000000001</v>
      </c>
      <c r="I65" s="28">
        <v>1.02</v>
      </c>
      <c r="J65" s="28">
        <v>59.519999999999996</v>
      </c>
      <c r="K65" s="28">
        <v>1.8180000000000001</v>
      </c>
      <c r="L65" s="28">
        <v>213.76200000000003</v>
      </c>
      <c r="M65" s="28">
        <v>274.94399999999996</v>
      </c>
      <c r="N65" s="28">
        <v>47.345999999999997</v>
      </c>
      <c r="O65" s="28">
        <v>1.125</v>
      </c>
    </row>
    <row r="66" s="40" customFormat="1">
      <c r="A66" s="33" t="s">
        <v>44</v>
      </c>
      <c r="B66" s="26" t="s">
        <v>45</v>
      </c>
      <c r="C66" s="32" t="s">
        <v>46</v>
      </c>
      <c r="D66" s="28">
        <v>7.0000000000000007e-002</v>
      </c>
      <c r="E66" s="28">
        <v>2.e-002</v>
      </c>
      <c r="F66" s="28">
        <v>10.01</v>
      </c>
      <c r="G66" s="28">
        <v>40</v>
      </c>
      <c r="H66" s="28">
        <v>0</v>
      </c>
      <c r="I66" s="28">
        <v>2.9999999999999999e-002</v>
      </c>
      <c r="J66" s="28">
        <v>0</v>
      </c>
      <c r="K66" s="28">
        <v>0</v>
      </c>
      <c r="L66" s="28">
        <v>10.949999999999999</v>
      </c>
      <c r="M66" s="28">
        <v>2.7999999999999998</v>
      </c>
      <c r="N66" s="28">
        <v>1.3999999999999999</v>
      </c>
      <c r="O66" s="28">
        <v>0.26500000000000001</v>
      </c>
      <c r="Q66" s="41"/>
    </row>
    <row r="67" ht="36">
      <c r="A67" s="33" t="s">
        <v>36</v>
      </c>
      <c r="B67" s="26" t="s">
        <v>37</v>
      </c>
      <c r="C67" s="34">
        <v>30</v>
      </c>
      <c r="D67" s="28">
        <v>1.9799999999999998</v>
      </c>
      <c r="E67" s="28">
        <v>0.35999999999999999</v>
      </c>
      <c r="F67" s="28">
        <v>11.880000000000001</v>
      </c>
      <c r="G67" s="28">
        <v>59.399999999999999</v>
      </c>
      <c r="H67" s="28">
        <v>5.1000000000000004e-002</v>
      </c>
      <c r="I67" s="28">
        <v>0</v>
      </c>
      <c r="J67" s="28">
        <v>0</v>
      </c>
      <c r="K67" s="28">
        <v>0.41999999999999998</v>
      </c>
      <c r="L67" s="28">
        <v>8.6999999999999993</v>
      </c>
      <c r="M67" s="28">
        <v>45</v>
      </c>
      <c r="N67" s="28">
        <v>14.1</v>
      </c>
      <c r="O67" s="28">
        <v>1.1699999999999999</v>
      </c>
    </row>
    <row r="68" ht="15.75">
      <c r="A68" s="35"/>
      <c r="B68" s="36" t="s">
        <v>38</v>
      </c>
      <c r="C68" s="37">
        <v>573</v>
      </c>
      <c r="D68" s="42">
        <f t="shared" ref="D68:O68" si="18">SUM(D64:D67)</f>
        <v>18.154</v>
      </c>
      <c r="E68" s="42">
        <f t="shared" si="18"/>
        <v>17.609999999999996</v>
      </c>
      <c r="F68" s="42">
        <f t="shared" si="18"/>
        <v>72.879999999999995</v>
      </c>
      <c r="G68" s="42">
        <f t="shared" si="18"/>
        <v>523.20000000000005</v>
      </c>
      <c r="H68" s="42">
        <f t="shared" si="18"/>
        <v>0.2082</v>
      </c>
      <c r="I68" s="42">
        <f t="shared" si="18"/>
        <v>11.049999999999999</v>
      </c>
      <c r="J68" s="42">
        <f t="shared" si="18"/>
        <v>59.519999999999996</v>
      </c>
      <c r="K68" s="42">
        <f t="shared" si="18"/>
        <v>2.4380000000000002</v>
      </c>
      <c r="L68" s="42">
        <f t="shared" si="18"/>
        <v>249.41200000000001</v>
      </c>
      <c r="M68" s="42">
        <f t="shared" si="18"/>
        <v>333.74399999999997</v>
      </c>
      <c r="N68" s="42">
        <f t="shared" si="18"/>
        <v>71.845999999999989</v>
      </c>
      <c r="O68" s="42">
        <f t="shared" si="18"/>
        <v>4.7599999999999998</v>
      </c>
      <c r="P68" s="110">
        <v>0.25</v>
      </c>
      <c r="Q68" s="39">
        <v>0.25</v>
      </c>
      <c r="R68" s="39">
        <v>0.20000000000000001</v>
      </c>
    </row>
    <row r="69" ht="15.75" customHeight="1">
      <c r="A69" s="111"/>
      <c r="B69" s="111"/>
      <c r="C69" s="111"/>
      <c r="D69" s="111"/>
      <c r="E69" s="111"/>
      <c r="F69" s="111"/>
      <c r="G69" s="111"/>
      <c r="H69" s="111"/>
      <c r="I69" s="111"/>
      <c r="J69" s="111"/>
      <c r="K69" s="111"/>
      <c r="L69" s="111"/>
      <c r="M69" s="111"/>
      <c r="N69" s="111"/>
      <c r="O69" s="111"/>
    </row>
    <row r="70" ht="15.75">
      <c r="A70" s="24"/>
      <c r="B70" s="23" t="s">
        <v>47</v>
      </c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</row>
    <row r="71" ht="36">
      <c r="A71" s="33" t="s">
        <v>48</v>
      </c>
      <c r="B71" s="26" t="s">
        <v>49</v>
      </c>
      <c r="C71" s="30" t="s">
        <v>50</v>
      </c>
      <c r="D71" s="28">
        <v>2.6299999999999999</v>
      </c>
      <c r="E71" s="28">
        <v>2.6600000000000001</v>
      </c>
      <c r="F71" s="28">
        <v>0</v>
      </c>
      <c r="G71" s="28">
        <v>34.333333333333336</v>
      </c>
      <c r="H71" s="28">
        <v>3.333333333333334e-003</v>
      </c>
      <c r="I71" s="28">
        <v>7.0000000000000007e-002</v>
      </c>
      <c r="J71" s="28">
        <v>21</v>
      </c>
      <c r="K71" s="28">
        <v>4.0000000000000001e-002</v>
      </c>
      <c r="L71" s="28">
        <v>100</v>
      </c>
      <c r="M71" s="28">
        <v>60</v>
      </c>
      <c r="N71" s="28">
        <v>5.5</v>
      </c>
      <c r="O71" s="28">
        <v>7.0000000000000007e-002</v>
      </c>
    </row>
    <row r="72" ht="36">
      <c r="A72" s="33" t="s">
        <v>51</v>
      </c>
      <c r="B72" s="26" t="s">
        <v>52</v>
      </c>
      <c r="C72" s="30" t="s">
        <v>53</v>
      </c>
      <c r="D72" s="28">
        <v>10.390000000000001</v>
      </c>
      <c r="E72" s="28">
        <v>14.789999999999999</v>
      </c>
      <c r="F72" s="28">
        <v>10.300000000000001</v>
      </c>
      <c r="G72" s="28">
        <v>221</v>
      </c>
      <c r="H72" s="28">
        <v>2.9999999999999999e-002</v>
      </c>
      <c r="I72" s="28">
        <v>0.92000000000000004</v>
      </c>
      <c r="J72" s="50"/>
      <c r="K72" s="28">
        <v>2.6099999999999999</v>
      </c>
      <c r="L72" s="28">
        <v>61.810000000000002</v>
      </c>
      <c r="M72" s="28">
        <v>154.15000000000001</v>
      </c>
      <c r="N72" s="28">
        <v>22.030000000000001</v>
      </c>
      <c r="O72" s="28">
        <v>3.0600000000000001</v>
      </c>
    </row>
    <row r="73" ht="36.75">
      <c r="A73" s="31" t="s">
        <v>120</v>
      </c>
      <c r="B73" s="26" t="s">
        <v>121</v>
      </c>
      <c r="C73" s="32">
        <v>180</v>
      </c>
      <c r="D73" s="28">
        <v>4.524</v>
      </c>
      <c r="E73" s="28">
        <v>3.7480000000000002</v>
      </c>
      <c r="F73" s="28">
        <v>47.663999999999994</v>
      </c>
      <c r="G73" s="28">
        <v>256.80000000000001</v>
      </c>
      <c r="H73" s="28">
        <v>0.252</v>
      </c>
      <c r="I73" s="28">
        <v>0</v>
      </c>
      <c r="J73" s="28">
        <v>0</v>
      </c>
      <c r="K73" s="28">
        <v>0.47999999999999998</v>
      </c>
      <c r="L73" s="28">
        <v>28.788</v>
      </c>
      <c r="M73" s="28">
        <v>248.81999999999999</v>
      </c>
      <c r="N73" s="28">
        <v>168.624</v>
      </c>
      <c r="O73" s="28">
        <v>5.652000000000001</v>
      </c>
      <c r="P73" s="1">
        <v>0</v>
      </c>
      <c r="Q73" s="2">
        <v>0</v>
      </c>
    </row>
    <row r="74" ht="36">
      <c r="A74" s="33" t="s">
        <v>56</v>
      </c>
      <c r="B74" s="26" t="s">
        <v>57</v>
      </c>
      <c r="C74" s="34" t="s">
        <v>58</v>
      </c>
      <c r="D74" s="28">
        <v>0.112</v>
      </c>
      <c r="E74" s="28">
        <v>1.8000000000000002e-002</v>
      </c>
      <c r="F74" s="28">
        <v>10.149999999999999</v>
      </c>
      <c r="G74" s="28">
        <v>41.32</v>
      </c>
      <c r="H74" s="28">
        <v>-8.000000000000008e-004</v>
      </c>
      <c r="I74" s="28">
        <v>2.0299999999999994</v>
      </c>
      <c r="J74" s="28">
        <v>0</v>
      </c>
      <c r="K74" s="28">
        <v>5.9999999999999984e-003</v>
      </c>
      <c r="L74" s="28">
        <v>13.249999999999998</v>
      </c>
      <c r="M74" s="28">
        <v>3.9600000000000004</v>
      </c>
      <c r="N74" s="28">
        <v>2.1599999999999997</v>
      </c>
      <c r="O74" s="28">
        <v>0.33299999999999996</v>
      </c>
    </row>
    <row r="75" ht="36">
      <c r="A75" s="33" t="s">
        <v>59</v>
      </c>
      <c r="B75" s="26" t="s">
        <v>69</v>
      </c>
      <c r="C75" s="34">
        <v>20</v>
      </c>
      <c r="D75" s="28">
        <v>1.52</v>
      </c>
      <c r="E75" s="28">
        <v>0.16000000000000003</v>
      </c>
      <c r="F75" s="28">
        <v>9.8400000000000016</v>
      </c>
      <c r="G75" s="28">
        <v>47.000000000000007</v>
      </c>
      <c r="H75" s="28">
        <v>2.2000000000000002e-002</v>
      </c>
      <c r="I75" s="28">
        <v>0</v>
      </c>
      <c r="J75" s="28">
        <v>0</v>
      </c>
      <c r="K75" s="28">
        <v>0.22</v>
      </c>
      <c r="L75" s="28">
        <v>4</v>
      </c>
      <c r="M75" s="28">
        <v>13</v>
      </c>
      <c r="N75" s="28">
        <v>2.7999999999999998</v>
      </c>
      <c r="O75" s="28">
        <v>0.22</v>
      </c>
    </row>
    <row r="76" ht="36">
      <c r="A76" s="33" t="s">
        <v>36</v>
      </c>
      <c r="B76" s="26" t="s">
        <v>37</v>
      </c>
      <c r="C76" s="34">
        <v>40</v>
      </c>
      <c r="D76" s="28">
        <v>2.6400000000000001</v>
      </c>
      <c r="E76" s="28">
        <v>0.48000000000000004</v>
      </c>
      <c r="F76" s="28">
        <v>15.840000000000003</v>
      </c>
      <c r="G76" s="28">
        <v>79.200000000000017</v>
      </c>
      <c r="H76" s="28">
        <v>6.8000000000000019e-002</v>
      </c>
      <c r="I76" s="28">
        <v>0</v>
      </c>
      <c r="J76" s="28">
        <v>0</v>
      </c>
      <c r="K76" s="28">
        <v>0.56000000000000005</v>
      </c>
      <c r="L76" s="28">
        <v>11.600000000000001</v>
      </c>
      <c r="M76" s="28">
        <v>60</v>
      </c>
      <c r="N76" s="28">
        <v>18.800000000000001</v>
      </c>
      <c r="O76" s="28">
        <v>1.5600000000000001</v>
      </c>
    </row>
    <row r="77" ht="15.75">
      <c r="A77" s="35"/>
      <c r="B77" s="36" t="s">
        <v>38</v>
      </c>
      <c r="C77" s="37">
        <v>550</v>
      </c>
      <c r="D77" s="42">
        <f>SUM(D71:D76)</f>
        <v>21.815999999999999</v>
      </c>
      <c r="E77" s="42">
        <f t="shared" ref="E77:O77" si="19">SUM(E71:E76)</f>
        <v>21.856000000000002</v>
      </c>
      <c r="F77" s="42">
        <f t="shared" si="19"/>
        <v>93.794000000000011</v>
      </c>
      <c r="G77" s="42">
        <f t="shared" si="19"/>
        <v>679.65333333333342</v>
      </c>
      <c r="H77" s="42">
        <f t="shared" si="19"/>
        <v>0.37453333333333333</v>
      </c>
      <c r="I77" s="42">
        <f t="shared" si="19"/>
        <v>3.0199999999999996</v>
      </c>
      <c r="J77" s="42">
        <f t="shared" si="19"/>
        <v>21</v>
      </c>
      <c r="K77" s="42">
        <f t="shared" si="19"/>
        <v>3.9159999999999999</v>
      </c>
      <c r="L77" s="42">
        <f t="shared" si="19"/>
        <v>219.44800000000001</v>
      </c>
      <c r="M77" s="42">
        <f t="shared" si="19"/>
        <v>539.93000000000006</v>
      </c>
      <c r="N77" s="42">
        <f t="shared" si="19"/>
        <v>219.91400000000002</v>
      </c>
      <c r="O77" s="42">
        <f t="shared" si="19"/>
        <v>10.895000000000001</v>
      </c>
      <c r="P77" s="110">
        <v>0.25</v>
      </c>
      <c r="Q77" s="39">
        <v>0.25</v>
      </c>
      <c r="R77" s="39">
        <v>0.25</v>
      </c>
    </row>
    <row r="78" ht="15.75">
      <c r="A78" s="51"/>
      <c r="B78" s="52"/>
      <c r="C78" s="53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110"/>
      <c r="Q78" s="39"/>
    </row>
    <row r="79" ht="15.75">
      <c r="A79" s="51"/>
      <c r="B79" s="52"/>
      <c r="C79" s="53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>
        <f>P73/0.90000000000000002</f>
        <v>0</v>
      </c>
      <c r="Q79" s="54">
        <f>Q73/0.90000000000000002</f>
        <v>0</v>
      </c>
    </row>
    <row r="80" ht="15.75">
      <c r="A80" s="51"/>
      <c r="B80" s="52"/>
      <c r="C80" s="53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110"/>
      <c r="Q80" s="39"/>
    </row>
    <row r="81" ht="74.25" customHeight="1">
      <c r="A81" s="51"/>
      <c r="B81" s="52"/>
      <c r="C81" s="53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</row>
    <row r="82" ht="15.75">
      <c r="A82" s="24"/>
      <c r="B82" s="56" t="s">
        <v>60</v>
      </c>
      <c r="C82" s="112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4"/>
    </row>
    <row r="83" ht="51.75">
      <c r="A83" s="35" t="s">
        <v>61</v>
      </c>
      <c r="B83" s="58" t="s">
        <v>62</v>
      </c>
      <c r="C83" s="59">
        <v>100</v>
      </c>
      <c r="D83" s="60">
        <v>1.8</v>
      </c>
      <c r="E83" s="60">
        <v>0.10000000000000001</v>
      </c>
      <c r="F83" s="60">
        <v>9.8000000000000007</v>
      </c>
      <c r="G83" s="60">
        <v>48</v>
      </c>
      <c r="H83" s="60">
        <v>1.7000000000000001e-002</v>
      </c>
      <c r="I83" s="60">
        <v>8.9000000000000004</v>
      </c>
      <c r="J83" s="60">
        <v>0</v>
      </c>
      <c r="K83" s="60">
        <v>0.10000000000000001</v>
      </c>
      <c r="L83" s="60">
        <v>45</v>
      </c>
      <c r="M83" s="60">
        <v>51</v>
      </c>
      <c r="N83" s="60">
        <v>26</v>
      </c>
      <c r="O83" s="60">
        <v>1.7</v>
      </c>
      <c r="P83" s="1">
        <v>0</v>
      </c>
      <c r="Q83" s="2">
        <v>0</v>
      </c>
    </row>
    <row r="84" ht="28.5">
      <c r="A84" s="29" t="s">
        <v>28</v>
      </c>
      <c r="B84" s="26" t="s">
        <v>122</v>
      </c>
      <c r="C84" s="32" t="s">
        <v>123</v>
      </c>
      <c r="D84" s="28">
        <v>13.276499999999999</v>
      </c>
      <c r="E84" s="28">
        <v>18.579999999999998</v>
      </c>
      <c r="F84" s="28">
        <v>34.254999999999995</v>
      </c>
      <c r="G84" s="28">
        <v>348.44999999999999</v>
      </c>
      <c r="H84" s="28">
        <v>0.22950000000000004</v>
      </c>
      <c r="I84" s="28">
        <v>19.096499999999999</v>
      </c>
      <c r="J84" s="28">
        <v>54.260000000000005</v>
      </c>
      <c r="K84" s="28">
        <v>2.7214999999999998</v>
      </c>
      <c r="L84" s="28">
        <v>115.28099999999999</v>
      </c>
      <c r="M84" s="28">
        <v>172.28100000000001</v>
      </c>
      <c r="N84" s="28">
        <v>46.469999999999999</v>
      </c>
      <c r="O84" s="28">
        <v>2.2735000000000003</v>
      </c>
    </row>
    <row r="85" s="40" customFormat="1">
      <c r="A85" s="33" t="s">
        <v>66</v>
      </c>
      <c r="B85" s="26" t="s">
        <v>67</v>
      </c>
      <c r="C85" s="32" t="s">
        <v>68</v>
      </c>
      <c r="D85" s="28">
        <v>0.11000000000000001</v>
      </c>
      <c r="E85" s="28">
        <v>6.0000000000000012e-002</v>
      </c>
      <c r="F85" s="28">
        <v>10.98</v>
      </c>
      <c r="G85" s="28">
        <v>44.700000000000003</v>
      </c>
      <c r="H85" s="28">
        <v>3.0000000000000001e-003</v>
      </c>
      <c r="I85" s="28">
        <v>1.03</v>
      </c>
      <c r="J85" s="28">
        <v>0</v>
      </c>
      <c r="K85" s="28">
        <v>2.0000000000000004e-002</v>
      </c>
      <c r="L85" s="28">
        <v>12.549999999999999</v>
      </c>
      <c r="M85" s="28">
        <v>3.8999999999999999</v>
      </c>
      <c r="N85" s="28">
        <v>2.2999999999999998</v>
      </c>
      <c r="O85" s="28">
        <v>0.48000000000000004</v>
      </c>
      <c r="Q85" s="41"/>
    </row>
    <row r="86" ht="36">
      <c r="A86" s="33" t="s">
        <v>59</v>
      </c>
      <c r="B86" s="26" t="s">
        <v>69</v>
      </c>
      <c r="C86" s="34">
        <v>20</v>
      </c>
      <c r="D86" s="28">
        <v>1.52</v>
      </c>
      <c r="E86" s="28">
        <v>0.16000000000000003</v>
      </c>
      <c r="F86" s="28">
        <v>9.8400000000000016</v>
      </c>
      <c r="G86" s="28">
        <v>47.000000000000007</v>
      </c>
      <c r="H86" s="28">
        <v>2.2000000000000002e-002</v>
      </c>
      <c r="I86" s="28">
        <v>0</v>
      </c>
      <c r="J86" s="28">
        <v>0</v>
      </c>
      <c r="K86" s="28">
        <v>0.22</v>
      </c>
      <c r="L86" s="28">
        <v>4</v>
      </c>
      <c r="M86" s="28">
        <v>13</v>
      </c>
      <c r="N86" s="28">
        <v>2.7999999999999998</v>
      </c>
      <c r="O86" s="28">
        <v>0.22</v>
      </c>
    </row>
    <row r="87" ht="36">
      <c r="A87" s="33" t="s">
        <v>36</v>
      </c>
      <c r="B87" s="26" t="s">
        <v>37</v>
      </c>
      <c r="C87" s="34">
        <v>30</v>
      </c>
      <c r="D87" s="28">
        <v>1.9799999999999998</v>
      </c>
      <c r="E87" s="28">
        <v>0.35999999999999999</v>
      </c>
      <c r="F87" s="28">
        <v>11.880000000000001</v>
      </c>
      <c r="G87" s="28">
        <v>59.399999999999999</v>
      </c>
      <c r="H87" s="28">
        <v>5.1000000000000004e-002</v>
      </c>
      <c r="I87" s="28">
        <v>0</v>
      </c>
      <c r="J87" s="28">
        <v>0</v>
      </c>
      <c r="K87" s="28">
        <v>0.41999999999999998</v>
      </c>
      <c r="L87" s="28">
        <v>8.6999999999999993</v>
      </c>
      <c r="M87" s="28">
        <v>45</v>
      </c>
      <c r="N87" s="28">
        <v>14.1</v>
      </c>
      <c r="O87" s="28">
        <v>1.1699999999999999</v>
      </c>
      <c r="P87" s="110"/>
      <c r="Q87" s="39"/>
      <c r="R87" s="1"/>
    </row>
    <row r="88" ht="15.75">
      <c r="A88" s="35"/>
      <c r="B88" s="36" t="s">
        <v>38</v>
      </c>
      <c r="C88" s="37">
        <v>603</v>
      </c>
      <c r="D88" s="42">
        <f>D83+D84+D85+D86+D87</f>
        <v>18.686499999999999</v>
      </c>
      <c r="E88" s="42">
        <f t="shared" ref="E88:Q88" si="20">E83+E84+E85+E86+E87</f>
        <v>19.259999999999998</v>
      </c>
      <c r="F88" s="42">
        <f t="shared" si="20"/>
        <v>76.754999999999995</v>
      </c>
      <c r="G88" s="42">
        <f t="shared" si="20"/>
        <v>547.54999999999995</v>
      </c>
      <c r="H88" s="42">
        <f t="shared" si="20"/>
        <v>0.32250000000000006</v>
      </c>
      <c r="I88" s="42">
        <f t="shared" si="20"/>
        <v>29.026499999999999</v>
      </c>
      <c r="J88" s="42">
        <f t="shared" si="20"/>
        <v>54.260000000000005</v>
      </c>
      <c r="K88" s="42">
        <f t="shared" si="20"/>
        <v>3.4815</v>
      </c>
      <c r="L88" s="42">
        <f t="shared" si="20"/>
        <v>185.53100000000001</v>
      </c>
      <c r="M88" s="42">
        <f t="shared" si="20"/>
        <v>285.18100000000004</v>
      </c>
      <c r="N88" s="42">
        <f t="shared" si="20"/>
        <v>91.669999999999987</v>
      </c>
      <c r="O88" s="42">
        <f t="shared" si="20"/>
        <v>5.8435000000000006</v>
      </c>
      <c r="P88" s="42">
        <f t="shared" si="20"/>
        <v>0</v>
      </c>
      <c r="Q88" s="42">
        <f t="shared" si="20"/>
        <v>0</v>
      </c>
      <c r="R88" s="39">
        <v>0.20000000000000001</v>
      </c>
    </row>
    <row r="89" ht="15.75">
      <c r="A89" s="51"/>
      <c r="B89" s="52"/>
      <c r="C89" s="53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>
        <f>P83*100/60</f>
        <v>0</v>
      </c>
      <c r="Q89" s="54">
        <f>Q83*100/60</f>
        <v>0</v>
      </c>
    </row>
    <row r="90" ht="15.75">
      <c r="A90" s="24"/>
      <c r="B90" s="23" t="s">
        <v>70</v>
      </c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110"/>
      <c r="Q90" s="39"/>
      <c r="R90" s="1"/>
    </row>
    <row r="91" s="40" customFormat="1">
      <c r="A91" s="31" t="s">
        <v>71</v>
      </c>
      <c r="B91" s="26" t="s">
        <v>49</v>
      </c>
      <c r="C91" s="34">
        <v>10</v>
      </c>
      <c r="D91" s="28">
        <v>2.6299999999999999</v>
      </c>
      <c r="E91" s="28">
        <v>2.6600000000000001</v>
      </c>
      <c r="F91" s="28">
        <v>0</v>
      </c>
      <c r="G91" s="28">
        <v>34.333333333333336</v>
      </c>
      <c r="H91" s="28">
        <v>3.3333333333333335e-003</v>
      </c>
      <c r="I91" s="28">
        <v>6.9999999999999993e-002</v>
      </c>
      <c r="J91" s="28">
        <v>21</v>
      </c>
      <c r="K91" s="28">
        <v>4.0000000000000001e-002</v>
      </c>
      <c r="L91" s="28">
        <v>100</v>
      </c>
      <c r="M91" s="28">
        <v>60</v>
      </c>
      <c r="N91" s="28">
        <v>5.5</v>
      </c>
      <c r="O91" s="28">
        <v>6.9999999999999993e-002</v>
      </c>
      <c r="Q91" s="41"/>
    </row>
    <row r="92" ht="36">
      <c r="A92" s="33" t="s">
        <v>72</v>
      </c>
      <c r="B92" s="26" t="s">
        <v>73</v>
      </c>
      <c r="C92" s="32" t="s">
        <v>74</v>
      </c>
      <c r="D92" s="28">
        <v>7.2838000000000003</v>
      </c>
      <c r="E92" s="28">
        <v>11.94</v>
      </c>
      <c r="F92" s="28">
        <v>8.3599999999999994</v>
      </c>
      <c r="G92" s="28">
        <v>123.98999999999999</v>
      </c>
      <c r="H92" s="28">
        <v>4.7500000000000001e-002</v>
      </c>
      <c r="I92" s="28">
        <v>0.2762</v>
      </c>
      <c r="J92" s="28">
        <v>29.620000000000001</v>
      </c>
      <c r="K92" s="28">
        <v>0.42049999999999998</v>
      </c>
      <c r="L92" s="28">
        <v>20.725999999999999</v>
      </c>
      <c r="M92" s="28">
        <v>80.201999999999998</v>
      </c>
      <c r="N92" s="28">
        <v>15.521000000000001</v>
      </c>
      <c r="O92" s="28">
        <v>0.6402000000000001</v>
      </c>
      <c r="P92" s="110"/>
      <c r="Q92" s="39"/>
      <c r="R92" s="1"/>
    </row>
    <row r="93" s="40" customFormat="1">
      <c r="A93" s="33" t="s">
        <v>31</v>
      </c>
      <c r="B93" s="26" t="s">
        <v>124</v>
      </c>
      <c r="C93" s="32">
        <v>200</v>
      </c>
      <c r="D93" s="28">
        <v>7.3560000000000008</v>
      </c>
      <c r="E93" s="28">
        <v>6.0200000000000005</v>
      </c>
      <c r="F93" s="28">
        <v>35.260000000000005</v>
      </c>
      <c r="G93" s="28">
        <v>224.60000000000002</v>
      </c>
      <c r="H93" s="28">
        <v>7.3999999999999996e-002</v>
      </c>
      <c r="I93" s="28">
        <v>0</v>
      </c>
      <c r="J93" s="28">
        <v>0</v>
      </c>
      <c r="K93" s="28">
        <v>1.292</v>
      </c>
      <c r="L93" s="28">
        <v>6.4800000000000004</v>
      </c>
      <c r="M93" s="28">
        <v>49.560000000000002</v>
      </c>
      <c r="N93" s="28">
        <v>28.160000000000004</v>
      </c>
      <c r="O93" s="28">
        <v>1.4740000000000002</v>
      </c>
      <c r="Q93" s="41"/>
    </row>
    <row r="94" ht="15">
      <c r="A94" s="29" t="s">
        <v>28</v>
      </c>
      <c r="B94" s="67" t="s">
        <v>76</v>
      </c>
      <c r="C94" s="68">
        <v>200</v>
      </c>
      <c r="D94" s="69">
        <v>0.34000000000000002</v>
      </c>
      <c r="E94" s="69">
        <v>0.17000000000000001</v>
      </c>
      <c r="F94" s="69">
        <v>21.460000000000001</v>
      </c>
      <c r="G94" s="69">
        <v>103.5</v>
      </c>
      <c r="H94" s="69">
        <v>2.4e-002</v>
      </c>
      <c r="I94" s="69">
        <v>3.1720000000000002</v>
      </c>
      <c r="J94" s="69">
        <v>0</v>
      </c>
      <c r="K94" s="69">
        <v>0.13</v>
      </c>
      <c r="L94" s="69">
        <v>16.668000000000003</v>
      </c>
      <c r="M94" s="69">
        <v>7.0500000000000007</v>
      </c>
      <c r="N94" s="69">
        <v>7.782</v>
      </c>
      <c r="O94" s="69">
        <v>0.88000000000000012</v>
      </c>
    </row>
    <row r="95" ht="36">
      <c r="A95" s="33" t="s">
        <v>36</v>
      </c>
      <c r="B95" s="26" t="s">
        <v>37</v>
      </c>
      <c r="C95" s="34">
        <v>40</v>
      </c>
      <c r="D95" s="28">
        <v>2.6400000000000001</v>
      </c>
      <c r="E95" s="28">
        <v>0.48000000000000004</v>
      </c>
      <c r="F95" s="28">
        <v>15.840000000000003</v>
      </c>
      <c r="G95" s="28">
        <v>79.200000000000017</v>
      </c>
      <c r="H95" s="28">
        <v>6.8000000000000019e-002</v>
      </c>
      <c r="I95" s="28">
        <v>0</v>
      </c>
      <c r="J95" s="28">
        <v>0</v>
      </c>
      <c r="K95" s="28">
        <v>0.56000000000000005</v>
      </c>
      <c r="L95" s="28">
        <v>11.600000000000001</v>
      </c>
      <c r="M95" s="28">
        <v>60</v>
      </c>
      <c r="N95" s="28">
        <v>18.800000000000001</v>
      </c>
      <c r="O95" s="28">
        <v>1.5600000000000001</v>
      </c>
      <c r="P95" s="110"/>
      <c r="Q95" s="39"/>
      <c r="R95" s="1"/>
    </row>
    <row r="96" ht="15.75">
      <c r="A96" s="19"/>
      <c r="B96" s="70" t="s">
        <v>38</v>
      </c>
      <c r="C96" s="71">
        <v>550</v>
      </c>
      <c r="D96" s="72">
        <v>18.25</v>
      </c>
      <c r="E96" s="72">
        <v>19.27</v>
      </c>
      <c r="F96" s="72">
        <v>80.420000000000002</v>
      </c>
      <c r="G96" s="72">
        <f t="shared" ref="G96:O96" si="21">SUM(G91:G95)</f>
        <v>565.62333333333333</v>
      </c>
      <c r="H96" s="72">
        <f t="shared" si="21"/>
        <v>0.21683333333333332</v>
      </c>
      <c r="I96" s="72">
        <f t="shared" si="21"/>
        <v>3.5182000000000002</v>
      </c>
      <c r="J96" s="72">
        <f t="shared" si="21"/>
        <v>50.620000000000005</v>
      </c>
      <c r="K96" s="72">
        <f t="shared" si="21"/>
        <v>2.4424999999999999</v>
      </c>
      <c r="L96" s="72">
        <f t="shared" si="21"/>
        <v>155.47399999999999</v>
      </c>
      <c r="M96" s="72">
        <f t="shared" si="21"/>
        <v>256.81200000000001</v>
      </c>
      <c r="N96" s="72">
        <f t="shared" si="21"/>
        <v>75.763000000000005</v>
      </c>
      <c r="O96" s="72">
        <f t="shared" si="21"/>
        <v>4.6242000000000001</v>
      </c>
      <c r="P96" s="42">
        <f>SUM(P91:P94)</f>
        <v>0</v>
      </c>
      <c r="Q96" s="42">
        <f>SUM(Q91:Q94)</f>
        <v>0</v>
      </c>
      <c r="R96" s="39">
        <v>0.20000000000000001</v>
      </c>
    </row>
    <row r="97" ht="15.75">
      <c r="A97" s="35"/>
      <c r="B97" s="36"/>
      <c r="C97" s="37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1"/>
    </row>
    <row r="98" ht="15.75">
      <c r="A98" s="35"/>
      <c r="B98" s="70" t="s">
        <v>125</v>
      </c>
      <c r="C98" s="37">
        <f>C60+C68+C77+C88+C96</f>
        <v>2876</v>
      </c>
      <c r="D98" s="37">
        <f t="shared" ref="D98:O98" si="22">D60+D68+D77+D88+D96</f>
        <v>98.409999999999997</v>
      </c>
      <c r="E98" s="37">
        <f t="shared" si="22"/>
        <v>102.09099999999999</v>
      </c>
      <c r="F98" s="37">
        <f t="shared" si="22"/>
        <v>424.36100000000005</v>
      </c>
      <c r="G98" s="37">
        <f t="shared" si="22"/>
        <v>2999.126666666667</v>
      </c>
      <c r="H98" s="37">
        <f t="shared" si="22"/>
        <v>1.4155666666666669</v>
      </c>
      <c r="I98" s="37">
        <f t="shared" si="22"/>
        <v>52.651699999999998</v>
      </c>
      <c r="J98" s="37">
        <f t="shared" si="22"/>
        <v>251.66000000000003</v>
      </c>
      <c r="K98" s="37">
        <f t="shared" si="22"/>
        <v>17.168500000000002</v>
      </c>
      <c r="L98" s="37">
        <f t="shared" si="22"/>
        <v>939.95450000000005</v>
      </c>
      <c r="M98" s="37">
        <f t="shared" si="22"/>
        <v>1668.6387500000001</v>
      </c>
      <c r="N98" s="37">
        <f t="shared" si="22"/>
        <v>551.97699999999998</v>
      </c>
      <c r="O98" s="37">
        <f t="shared" si="22"/>
        <v>31.422699999999999</v>
      </c>
      <c r="P98" s="37" t="e">
        <f>P60+P68+P77+P88+#REF!+P96</f>
        <v>#REF!</v>
      </c>
      <c r="Q98" s="37" t="e">
        <f>Q60+Q68+Q77+Q88+#REF!+Q96</f>
        <v>#REF!</v>
      </c>
      <c r="R98" s="1"/>
    </row>
    <row r="99" ht="15.75">
      <c r="A99" s="51"/>
      <c r="B99" s="52"/>
      <c r="C99" s="53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110"/>
      <c r="Q99" s="39"/>
      <c r="R99" s="1"/>
    </row>
    <row r="100" ht="15.75">
      <c r="A100" s="51"/>
      <c r="B100" s="52"/>
      <c r="C100" s="53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110"/>
      <c r="Q100" s="39"/>
      <c r="R100" s="1"/>
    </row>
    <row r="101" ht="15.75">
      <c r="A101" s="51"/>
      <c r="B101" s="52"/>
      <c r="C101" s="53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110"/>
      <c r="Q101" s="39"/>
      <c r="R101" s="1"/>
    </row>
    <row r="102" ht="15.75">
      <c r="A102" s="51"/>
      <c r="B102" s="52"/>
      <c r="C102" s="53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110"/>
      <c r="Q102" s="39"/>
      <c r="R102" s="1"/>
    </row>
    <row r="103" ht="15.75">
      <c r="A103" s="51"/>
      <c r="B103" s="52"/>
      <c r="C103" s="53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110"/>
      <c r="Q103" s="39"/>
      <c r="R103" s="1"/>
    </row>
    <row r="104" ht="168.75" customHeight="1">
      <c r="A104" s="51"/>
      <c r="B104" s="52"/>
      <c r="C104" s="53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1"/>
    </row>
    <row r="105" ht="25.5">
      <c r="A105" s="19" t="s">
        <v>11</v>
      </c>
      <c r="B105" s="20" t="s">
        <v>12</v>
      </c>
      <c r="C105" s="20" t="s">
        <v>13</v>
      </c>
      <c r="D105" s="21" t="s">
        <v>14</v>
      </c>
      <c r="E105" s="21" t="s">
        <v>15</v>
      </c>
      <c r="F105" s="21" t="s">
        <v>16</v>
      </c>
      <c r="G105" s="21" t="s">
        <v>17</v>
      </c>
      <c r="H105" s="21" t="s">
        <v>18</v>
      </c>
      <c r="I105" s="21" t="s">
        <v>19</v>
      </c>
      <c r="J105" s="21" t="s">
        <v>20</v>
      </c>
      <c r="K105" s="21" t="s">
        <v>21</v>
      </c>
      <c r="L105" s="21" t="s">
        <v>22</v>
      </c>
      <c r="M105" s="21" t="s">
        <v>23</v>
      </c>
      <c r="N105" s="21" t="s">
        <v>24</v>
      </c>
      <c r="O105" s="21" t="s">
        <v>25</v>
      </c>
      <c r="R105" s="1"/>
    </row>
    <row r="106" ht="15.75">
      <c r="A106" s="115"/>
      <c r="B106" s="84" t="s">
        <v>86</v>
      </c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R106" s="1"/>
    </row>
    <row r="107" ht="15.75">
      <c r="A107" s="83"/>
      <c r="B107" s="84" t="s">
        <v>27</v>
      </c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Q107" s="39"/>
      <c r="R107" s="1"/>
    </row>
    <row r="108" ht="28.5">
      <c r="A108" s="29" t="s">
        <v>28</v>
      </c>
      <c r="B108" s="26" t="s">
        <v>87</v>
      </c>
      <c r="C108" s="32" t="s">
        <v>126</v>
      </c>
      <c r="D108" s="28">
        <v>17.904</v>
      </c>
      <c r="E108" s="28">
        <v>21.213999999999999</v>
      </c>
      <c r="F108" s="28">
        <v>47.963999999999999</v>
      </c>
      <c r="G108" s="28">
        <v>442.60000000000002</v>
      </c>
      <c r="H108" s="28">
        <v>0.1472</v>
      </c>
      <c r="I108" s="28">
        <v>1.212</v>
      </c>
      <c r="J108" s="28">
        <v>62.47999999999999</v>
      </c>
      <c r="K108" s="28">
        <v>1.8340000000000001</v>
      </c>
      <c r="L108" s="28">
        <v>239.95800000000003</v>
      </c>
      <c r="M108" s="28">
        <v>305.68799999999999</v>
      </c>
      <c r="N108" s="28">
        <v>54.789999999999999</v>
      </c>
      <c r="O108" s="28">
        <v>1.2830000000000001</v>
      </c>
      <c r="P108" s="28" t="e">
        <f>'Меню младшие 1-4 кл'!#REF!/0.90000000000000002</f>
        <v>#REF!</v>
      </c>
      <c r="Q108" s="28" t="e">
        <f>'Меню младшие 1-4 кл'!#REF!/0.90000000000000002</f>
        <v>#REF!</v>
      </c>
    </row>
    <row r="109" ht="36">
      <c r="A109" s="33" t="s">
        <v>44</v>
      </c>
      <c r="B109" s="26" t="s">
        <v>89</v>
      </c>
      <c r="C109" s="32" t="s">
        <v>58</v>
      </c>
      <c r="D109" s="28">
        <v>0.23499999999999999</v>
      </c>
      <c r="E109" s="28">
        <v>8.9999999999999997e-002</v>
      </c>
      <c r="F109" s="28">
        <v>12.424999999999999</v>
      </c>
      <c r="G109" s="28">
        <v>54.200000000000003</v>
      </c>
      <c r="H109" s="28">
        <v>3.5000000000000001e-003</v>
      </c>
      <c r="I109" s="28">
        <v>50.029999999999994</v>
      </c>
      <c r="J109" s="28">
        <v>0</v>
      </c>
      <c r="K109" s="28">
        <v>0.19</v>
      </c>
      <c r="L109" s="28">
        <v>13.949999999999999</v>
      </c>
      <c r="M109" s="28">
        <v>3.6499999999999999</v>
      </c>
      <c r="N109" s="28">
        <v>2.25</v>
      </c>
      <c r="O109" s="28">
        <v>0.41500000000000004</v>
      </c>
      <c r="Q109" s="39"/>
    </row>
    <row r="110" ht="36">
      <c r="A110" s="33" t="s">
        <v>59</v>
      </c>
      <c r="B110" s="26" t="s">
        <v>69</v>
      </c>
      <c r="C110" s="34">
        <v>30</v>
      </c>
      <c r="D110" s="28">
        <v>2.2799999999999998</v>
      </c>
      <c r="E110" s="28">
        <v>0.23999999999999999</v>
      </c>
      <c r="F110" s="28">
        <v>14.76</v>
      </c>
      <c r="G110" s="28">
        <v>70.5</v>
      </c>
      <c r="H110" s="28">
        <v>3.3000000000000002e-002</v>
      </c>
      <c r="I110" s="28">
        <v>0</v>
      </c>
      <c r="J110" s="28">
        <v>0</v>
      </c>
      <c r="K110" s="28">
        <v>0.33000000000000002</v>
      </c>
      <c r="L110" s="28">
        <v>6</v>
      </c>
      <c r="M110" s="28">
        <v>19.5</v>
      </c>
      <c r="N110" s="28">
        <v>4.2000000000000002</v>
      </c>
      <c r="O110" s="28">
        <v>0.33000000000000002</v>
      </c>
    </row>
    <row r="111" ht="35.25" customHeight="1">
      <c r="A111" s="33" t="s">
        <v>36</v>
      </c>
      <c r="B111" s="26" t="s">
        <v>37</v>
      </c>
      <c r="C111" s="34">
        <v>40</v>
      </c>
      <c r="D111" s="28">
        <v>2.6400000000000001</v>
      </c>
      <c r="E111" s="28">
        <v>0.48000000000000004</v>
      </c>
      <c r="F111" s="28">
        <v>15.840000000000003</v>
      </c>
      <c r="G111" s="28">
        <v>79.200000000000017</v>
      </c>
      <c r="H111" s="28">
        <v>6.8000000000000019e-002</v>
      </c>
      <c r="I111" s="28">
        <v>0</v>
      </c>
      <c r="J111" s="28">
        <v>0</v>
      </c>
      <c r="K111" s="28">
        <v>0.56000000000000005</v>
      </c>
      <c r="L111" s="28">
        <v>11.600000000000001</v>
      </c>
      <c r="M111" s="28">
        <v>60</v>
      </c>
      <c r="N111" s="28">
        <v>18.800000000000001</v>
      </c>
      <c r="O111" s="28">
        <v>1.5600000000000001</v>
      </c>
    </row>
    <row r="112" ht="15.75">
      <c r="A112" s="19"/>
      <c r="B112" s="70" t="s">
        <v>38</v>
      </c>
      <c r="C112" s="71">
        <v>553</v>
      </c>
      <c r="D112" s="72">
        <f>SUM(D108:D111)</f>
        <v>23.059000000000001</v>
      </c>
      <c r="E112" s="72">
        <f t="shared" ref="E112:O112" si="23">SUM(E108:E111)</f>
        <v>22.023999999999997</v>
      </c>
      <c r="F112" s="72">
        <f t="shared" si="23"/>
        <v>90.989000000000004</v>
      </c>
      <c r="G112" s="72">
        <f t="shared" si="23"/>
        <v>646.5</v>
      </c>
      <c r="H112" s="72">
        <f t="shared" si="23"/>
        <v>0.25170000000000003</v>
      </c>
      <c r="I112" s="72">
        <f t="shared" si="23"/>
        <v>51.241999999999997</v>
      </c>
      <c r="J112" s="72">
        <f t="shared" si="23"/>
        <v>62.47999999999999</v>
      </c>
      <c r="K112" s="72">
        <f t="shared" si="23"/>
        <v>2.9140000000000001</v>
      </c>
      <c r="L112" s="72">
        <f t="shared" si="23"/>
        <v>271.50800000000004</v>
      </c>
      <c r="M112" s="72">
        <f t="shared" si="23"/>
        <v>388.83799999999997</v>
      </c>
      <c r="N112" s="72">
        <f t="shared" si="23"/>
        <v>80.040000000000006</v>
      </c>
      <c r="O112" s="72">
        <f t="shared" si="23"/>
        <v>3.5880000000000001</v>
      </c>
      <c r="P112" s="72" t="e">
        <f>SUM(P108:P111)</f>
        <v>#REF!</v>
      </c>
      <c r="Q112" s="72" t="e">
        <f>SUM(Q108:Q111)</f>
        <v>#REF!</v>
      </c>
      <c r="R112" s="39">
        <v>0.25</v>
      </c>
    </row>
    <row r="113" ht="15.75">
      <c r="A113" s="94"/>
      <c r="B113" s="95"/>
      <c r="C113" s="96"/>
      <c r="D113" s="97"/>
      <c r="E113" s="97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Q113" s="39"/>
      <c r="R113" s="1"/>
    </row>
    <row r="114" ht="15.75">
      <c r="A114" s="83"/>
      <c r="B114" s="84" t="s">
        <v>127</v>
      </c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Q114" s="39"/>
      <c r="R114" s="1"/>
    </row>
    <row r="115" ht="33.75">
      <c r="A115" s="116" t="s">
        <v>40</v>
      </c>
      <c r="B115" s="26" t="s">
        <v>41</v>
      </c>
      <c r="C115" s="27">
        <v>100</v>
      </c>
      <c r="D115" s="27">
        <v>0.40000000000000002</v>
      </c>
      <c r="E115" s="117">
        <v>0.40000000000000002</v>
      </c>
      <c r="F115" s="117">
        <v>9.8000000000000007</v>
      </c>
      <c r="G115" s="27">
        <v>47</v>
      </c>
      <c r="H115" s="27">
        <v>2.9999999999999999e-002</v>
      </c>
      <c r="I115" s="27">
        <v>10</v>
      </c>
      <c r="J115" s="27"/>
      <c r="K115" s="27">
        <v>0.20000000000000001</v>
      </c>
      <c r="L115" s="27">
        <v>16</v>
      </c>
      <c r="M115" s="27">
        <v>11</v>
      </c>
      <c r="N115" s="27">
        <v>9</v>
      </c>
      <c r="O115" s="27">
        <v>2.2000000000000002</v>
      </c>
      <c r="Q115" s="39"/>
      <c r="R115" s="1"/>
    </row>
    <row r="116" ht="36">
      <c r="A116" s="33" t="s">
        <v>90</v>
      </c>
      <c r="B116" s="26" t="s">
        <v>91</v>
      </c>
      <c r="C116" s="30" t="s">
        <v>128</v>
      </c>
      <c r="D116" s="28">
        <v>18.971666666666664</v>
      </c>
      <c r="E116" s="61">
        <v>23.120000000000001</v>
      </c>
      <c r="F116" s="61">
        <v>51.789999999999999</v>
      </c>
      <c r="G116" s="28">
        <v>509.80000000000001</v>
      </c>
      <c r="H116" s="28">
        <v>7.8333333333333324e-002</v>
      </c>
      <c r="I116" s="28">
        <v>2.3100000000000001</v>
      </c>
      <c r="J116" s="28">
        <v>0</v>
      </c>
      <c r="K116" s="28">
        <v>5.25</v>
      </c>
      <c r="L116" s="28">
        <v>22.043333333333333</v>
      </c>
      <c r="M116" s="28">
        <v>285.6966666666666</v>
      </c>
      <c r="N116" s="28">
        <v>63.746666666666663</v>
      </c>
      <c r="O116" s="28">
        <v>4.1333333333333329</v>
      </c>
      <c r="Q116" s="39"/>
    </row>
    <row r="117" s="40" customFormat="1">
      <c r="A117" s="33" t="s">
        <v>44</v>
      </c>
      <c r="B117" s="26" t="s">
        <v>45</v>
      </c>
      <c r="C117" s="32" t="s">
        <v>46</v>
      </c>
      <c r="D117" s="28">
        <v>7.0000000000000007e-002</v>
      </c>
      <c r="E117" s="28">
        <v>2.e-002</v>
      </c>
      <c r="F117" s="28">
        <v>10.01</v>
      </c>
      <c r="G117" s="28">
        <v>40</v>
      </c>
      <c r="H117" s="28">
        <v>0</v>
      </c>
      <c r="I117" s="28">
        <v>2.9999999999999999e-002</v>
      </c>
      <c r="J117" s="28">
        <v>0</v>
      </c>
      <c r="K117" s="28">
        <v>0</v>
      </c>
      <c r="L117" s="28">
        <v>10.949999999999999</v>
      </c>
      <c r="M117" s="28">
        <v>2.7999999999999998</v>
      </c>
      <c r="N117" s="28">
        <v>1.3999999999999999</v>
      </c>
      <c r="O117" s="28">
        <v>0.26500000000000001</v>
      </c>
      <c r="Q117" s="41"/>
    </row>
    <row r="118" ht="36">
      <c r="A118" s="33" t="s">
        <v>59</v>
      </c>
      <c r="B118" s="26" t="s">
        <v>69</v>
      </c>
      <c r="C118" s="32">
        <v>20</v>
      </c>
      <c r="D118" s="28">
        <v>1.52</v>
      </c>
      <c r="E118" s="28">
        <v>0.16000000000000003</v>
      </c>
      <c r="F118" s="28">
        <v>9.8400000000000016</v>
      </c>
      <c r="G118" s="28">
        <v>47.000000000000007</v>
      </c>
      <c r="H118" s="28">
        <v>2.2000000000000002e-002</v>
      </c>
      <c r="I118" s="28">
        <v>0</v>
      </c>
      <c r="J118" s="28">
        <v>0</v>
      </c>
      <c r="K118" s="28">
        <v>0.22</v>
      </c>
      <c r="L118" s="28">
        <v>4</v>
      </c>
      <c r="M118" s="28">
        <v>13</v>
      </c>
      <c r="N118" s="28">
        <v>2.7999999999999998</v>
      </c>
      <c r="O118" s="28">
        <v>0.22</v>
      </c>
      <c r="Q118" s="39"/>
      <c r="R118" s="1"/>
    </row>
    <row r="119" ht="36">
      <c r="A119" s="33" t="s">
        <v>36</v>
      </c>
      <c r="B119" s="26" t="s">
        <v>37</v>
      </c>
      <c r="C119" s="34">
        <v>30</v>
      </c>
      <c r="D119" s="28">
        <v>1.98</v>
      </c>
      <c r="E119" s="28">
        <v>0.35999999999999999</v>
      </c>
      <c r="F119" s="28">
        <v>11.880000000000001</v>
      </c>
      <c r="G119" s="28">
        <v>59.400000000000006</v>
      </c>
      <c r="H119" s="28">
        <v>5.1000000000000011e-002</v>
      </c>
      <c r="I119" s="28">
        <v>0</v>
      </c>
      <c r="J119" s="28">
        <v>0</v>
      </c>
      <c r="K119" s="28">
        <v>0.41999999999999998</v>
      </c>
      <c r="L119" s="28">
        <v>8.7000000000000011</v>
      </c>
      <c r="M119" s="28">
        <v>45.000000000000007</v>
      </c>
      <c r="N119" s="28">
        <v>14.100000000000003</v>
      </c>
      <c r="O119" s="28">
        <v>1.1700000000000002</v>
      </c>
    </row>
    <row r="120" ht="15.75">
      <c r="A120" s="19"/>
      <c r="B120" s="70" t="s">
        <v>38</v>
      </c>
      <c r="C120" s="71">
        <v>600</v>
      </c>
      <c r="D120" s="72">
        <f>D115+D116+D117+D118+D119</f>
        <v>22.941666666666663</v>
      </c>
      <c r="E120" s="72">
        <f t="shared" ref="E120:O120" si="24">E115+E116+E117+E118+E119</f>
        <v>24.059999999999999</v>
      </c>
      <c r="F120" s="72">
        <f t="shared" si="24"/>
        <v>93.320000000000007</v>
      </c>
      <c r="G120" s="72">
        <f t="shared" si="24"/>
        <v>703.19999999999993</v>
      </c>
      <c r="H120" s="72">
        <f t="shared" si="24"/>
        <v>0.18133333333333335</v>
      </c>
      <c r="I120" s="72">
        <f t="shared" si="24"/>
        <v>12.34</v>
      </c>
      <c r="J120" s="72">
        <f t="shared" si="24"/>
        <v>0</v>
      </c>
      <c r="K120" s="72">
        <f t="shared" si="24"/>
        <v>6.0899999999999999</v>
      </c>
      <c r="L120" s="72">
        <f t="shared" si="24"/>
        <v>61.693333333333342</v>
      </c>
      <c r="M120" s="72">
        <f t="shared" si="24"/>
        <v>357.49666666666661</v>
      </c>
      <c r="N120" s="72">
        <f t="shared" si="24"/>
        <v>91.046666666666681</v>
      </c>
      <c r="O120" s="72">
        <f t="shared" si="24"/>
        <v>7.9883333333333324</v>
      </c>
      <c r="P120" s="72">
        <f>P115+P116+P117+P118+P119</f>
        <v>0</v>
      </c>
      <c r="Q120" s="72">
        <f>Q115+Q116+Q117+Q118+Q119</f>
        <v>0</v>
      </c>
      <c r="R120" s="39">
        <v>0.25</v>
      </c>
    </row>
    <row r="121" ht="15.75">
      <c r="A121" s="94"/>
      <c r="B121" s="95"/>
      <c r="C121" s="96"/>
      <c r="D121" s="97"/>
      <c r="E121" s="97"/>
      <c r="F121" s="97"/>
      <c r="G121" s="97"/>
      <c r="H121" s="97"/>
      <c r="I121" s="97"/>
      <c r="J121" s="97"/>
      <c r="K121" s="97"/>
      <c r="L121" s="97"/>
      <c r="M121" s="97"/>
      <c r="N121" s="97"/>
      <c r="O121" s="98"/>
      <c r="Q121" s="39"/>
      <c r="R121" s="1"/>
    </row>
    <row r="122" ht="15.75">
      <c r="A122" s="83"/>
      <c r="B122" s="84" t="s">
        <v>47</v>
      </c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Q122" s="39"/>
      <c r="R122" s="1"/>
    </row>
    <row r="123" ht="36.75">
      <c r="A123" s="31" t="s">
        <v>95</v>
      </c>
      <c r="B123" s="93" t="s">
        <v>96</v>
      </c>
      <c r="C123" s="30" t="s">
        <v>53</v>
      </c>
      <c r="D123" s="28">
        <v>9.0500000000000007</v>
      </c>
      <c r="E123" s="61">
        <v>6.0899999999999999</v>
      </c>
      <c r="F123" s="61">
        <v>3.7999999999999998</v>
      </c>
      <c r="G123" s="28">
        <v>105</v>
      </c>
      <c r="H123" s="28">
        <v>5.0000000000000003e-002</v>
      </c>
      <c r="I123" s="61">
        <v>3.73</v>
      </c>
      <c r="J123" s="61">
        <v>5.8200000000000003</v>
      </c>
      <c r="K123" s="61">
        <v>2.52</v>
      </c>
      <c r="L123" s="28">
        <v>69.069999999999993</v>
      </c>
      <c r="M123" s="28">
        <v>162.19</v>
      </c>
      <c r="N123" s="28">
        <v>48.530000000000001</v>
      </c>
      <c r="O123" s="28">
        <v>0.84999999999999998</v>
      </c>
    </row>
    <row r="124" ht="36">
      <c r="A124" s="33" t="s">
        <v>63</v>
      </c>
      <c r="B124" s="26" t="s">
        <v>129</v>
      </c>
      <c r="C124" s="30" t="s">
        <v>130</v>
      </c>
      <c r="D124" s="28">
        <v>3.6774</v>
      </c>
      <c r="E124" s="61">
        <v>5.7617999999999991</v>
      </c>
      <c r="F124" s="61">
        <v>24.526799999999998</v>
      </c>
      <c r="G124" s="28">
        <v>164.69999999999999</v>
      </c>
      <c r="H124" s="28">
        <v>0.16739999999999999</v>
      </c>
      <c r="I124" s="28">
        <v>21.792599999999997</v>
      </c>
      <c r="J124" s="28">
        <v>0</v>
      </c>
      <c r="K124" s="28">
        <v>0.21779999999999999</v>
      </c>
      <c r="L124" s="28">
        <v>44.369999999999997</v>
      </c>
      <c r="M124" s="28">
        <v>103.91399999999999</v>
      </c>
      <c r="N124" s="28">
        <v>33.299999999999997</v>
      </c>
      <c r="O124" s="28">
        <v>1.2114</v>
      </c>
      <c r="P124" s="1">
        <v>1.2114000000000003</v>
      </c>
      <c r="Q124" s="39"/>
    </row>
    <row r="125" ht="36.75">
      <c r="A125" s="31" t="s">
        <v>97</v>
      </c>
      <c r="B125" s="26" t="s">
        <v>98</v>
      </c>
      <c r="C125" s="32">
        <v>200</v>
      </c>
      <c r="D125" s="28">
        <v>0.16000000000000003</v>
      </c>
      <c r="E125" s="28">
        <v>0.16000000000000003</v>
      </c>
      <c r="F125" s="28">
        <v>17.900000000000002</v>
      </c>
      <c r="G125" s="28">
        <v>74.600000000000009</v>
      </c>
      <c r="H125" s="28">
        <v>1.2e-002</v>
      </c>
      <c r="I125" s="28">
        <v>0.90000000000000002</v>
      </c>
      <c r="J125" s="28">
        <v>0</v>
      </c>
      <c r="K125" s="28">
        <v>8.0000000000000016e-002</v>
      </c>
      <c r="L125" s="28">
        <v>13.880000000000001</v>
      </c>
      <c r="M125" s="28">
        <v>4.4000000000000004</v>
      </c>
      <c r="N125" s="28">
        <v>5.1400000000000006</v>
      </c>
      <c r="O125" s="28">
        <v>0.92199999999999993</v>
      </c>
    </row>
    <row r="126" ht="36.75">
      <c r="A126" s="31" t="s">
        <v>59</v>
      </c>
      <c r="B126" s="26" t="s">
        <v>69</v>
      </c>
      <c r="C126" s="32">
        <v>30</v>
      </c>
      <c r="D126" s="28">
        <v>2.2799999999999998</v>
      </c>
      <c r="E126" s="28">
        <v>0.23999999999999999</v>
      </c>
      <c r="F126" s="28">
        <v>14.76</v>
      </c>
      <c r="G126" s="28">
        <v>70.5</v>
      </c>
      <c r="H126" s="28">
        <v>3.3000000000000002e-002</v>
      </c>
      <c r="I126" s="28">
        <v>0</v>
      </c>
      <c r="J126" s="28">
        <v>0</v>
      </c>
      <c r="K126" s="28">
        <v>0.33000000000000002</v>
      </c>
      <c r="L126" s="28">
        <v>6</v>
      </c>
      <c r="M126" s="28">
        <v>19.5</v>
      </c>
      <c r="N126" s="28">
        <v>4.2000000000000002</v>
      </c>
      <c r="O126" s="28">
        <v>0.33000000000000002</v>
      </c>
    </row>
    <row r="127" s="40" customFormat="1" ht="39" customHeight="1">
      <c r="A127" s="33" t="s">
        <v>36</v>
      </c>
      <c r="B127" s="26" t="s">
        <v>37</v>
      </c>
      <c r="C127" s="34">
        <v>40</v>
      </c>
      <c r="D127" s="28">
        <v>2.6400000000000001</v>
      </c>
      <c r="E127" s="28">
        <v>0.48000000000000009</v>
      </c>
      <c r="F127" s="28">
        <v>15.840000000000003</v>
      </c>
      <c r="G127" s="28">
        <v>79.200000000000031</v>
      </c>
      <c r="H127" s="28">
        <v>6.8000000000000019e-002</v>
      </c>
      <c r="I127" s="28">
        <v>0</v>
      </c>
      <c r="J127" s="28">
        <v>0</v>
      </c>
      <c r="K127" s="28">
        <v>0.56000000000000005</v>
      </c>
      <c r="L127" s="28">
        <v>11.600000000000001</v>
      </c>
      <c r="M127" s="28">
        <v>60.000000000000014</v>
      </c>
      <c r="N127" s="28">
        <v>18.800000000000008</v>
      </c>
      <c r="O127" s="28">
        <v>1.5600000000000005</v>
      </c>
      <c r="Q127" s="41"/>
    </row>
    <row r="128" ht="15.75">
      <c r="A128" s="19"/>
      <c r="B128" s="70" t="s">
        <v>38</v>
      </c>
      <c r="C128" s="118" t="s">
        <v>131</v>
      </c>
      <c r="D128" s="72">
        <f>D123+D124+D125+D126+D127</f>
        <v>17.807400000000001</v>
      </c>
      <c r="E128" s="72">
        <f>E123+E124+E124+E125+E126+E127</f>
        <v>18.493599999999997</v>
      </c>
      <c r="F128" s="72">
        <f>F123+F124+F125+F126+F127</f>
        <v>76.826799999999992</v>
      </c>
      <c r="G128" s="72">
        <f>G123+G124+G125+G126+G126+G127</f>
        <v>564.5</v>
      </c>
      <c r="H128" s="72">
        <f t="shared" ref="H128:O128" si="25">H123+H124+H125+H126+H127</f>
        <v>0.33039999999999997</v>
      </c>
      <c r="I128" s="72">
        <f t="shared" si="25"/>
        <v>26.422599999999996</v>
      </c>
      <c r="J128" s="72">
        <f t="shared" si="25"/>
        <v>5.8200000000000003</v>
      </c>
      <c r="K128" s="72">
        <f t="shared" si="25"/>
        <v>3.7078000000000002</v>
      </c>
      <c r="L128" s="72">
        <f t="shared" si="25"/>
        <v>144.91999999999999</v>
      </c>
      <c r="M128" s="72">
        <f t="shared" si="25"/>
        <v>350.00399999999996</v>
      </c>
      <c r="N128" s="72">
        <f t="shared" si="25"/>
        <v>109.97000000000001</v>
      </c>
      <c r="O128" s="72">
        <f t="shared" si="25"/>
        <v>4.8734000000000002</v>
      </c>
      <c r="P128" s="72">
        <f>P123+P124+P125+P126+P127</f>
        <v>1.2114000000000003</v>
      </c>
      <c r="Q128" s="72">
        <f>Q123+Q124+Q125+Q126+Q127</f>
        <v>0</v>
      </c>
      <c r="R128" s="39">
        <v>0.25</v>
      </c>
    </row>
    <row r="129" ht="15.75">
      <c r="A129" s="73"/>
      <c r="B129" s="74"/>
      <c r="C129" s="119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110"/>
      <c r="Q129" s="39"/>
      <c r="R129" s="39"/>
    </row>
    <row r="130" ht="15.75">
      <c r="A130" s="73"/>
      <c r="B130" s="74"/>
      <c r="C130" s="119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110"/>
      <c r="Q130" s="39"/>
      <c r="R130" s="39"/>
    </row>
    <row r="131" ht="15.75">
      <c r="A131" s="73"/>
      <c r="B131" s="74"/>
      <c r="C131" s="119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110"/>
      <c r="Q131" s="39"/>
      <c r="R131" s="39"/>
    </row>
    <row r="132" ht="15.75">
      <c r="A132" s="73"/>
      <c r="B132" s="74"/>
      <c r="C132" s="119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110"/>
      <c r="Q132" s="39"/>
      <c r="R132" s="39"/>
    </row>
    <row r="133" ht="15.75">
      <c r="A133" s="73"/>
      <c r="B133" s="74"/>
      <c r="C133" s="119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110"/>
      <c r="Q133" s="39"/>
      <c r="R133" s="39"/>
    </row>
    <row r="134" ht="15.75">
      <c r="A134" s="73"/>
      <c r="B134" s="74"/>
      <c r="C134" s="119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110"/>
      <c r="Q134" s="39"/>
      <c r="R134" s="39"/>
    </row>
    <row r="135" ht="15.75">
      <c r="A135" s="73"/>
      <c r="B135" s="74"/>
      <c r="C135" s="119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110"/>
      <c r="Q135" s="39"/>
      <c r="R135" s="39"/>
    </row>
    <row r="136" ht="96.75" customHeight="1">
      <c r="A136" s="73"/>
      <c r="B136" s="74"/>
      <c r="C136" s="75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110"/>
      <c r="Q136" s="39"/>
      <c r="R136" s="1"/>
    </row>
    <row r="137" ht="15.75">
      <c r="A137" s="83"/>
      <c r="B137" s="84" t="s">
        <v>60</v>
      </c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R137" s="1"/>
    </row>
    <row r="138" ht="28.5">
      <c r="A138" s="33" t="s">
        <v>28</v>
      </c>
      <c r="B138" s="26" t="s">
        <v>99</v>
      </c>
      <c r="C138" s="30" t="s">
        <v>74</v>
      </c>
      <c r="D138" s="28">
        <v>3.1699999999999999</v>
      </c>
      <c r="E138" s="28">
        <v>5.1900000000000004</v>
      </c>
      <c r="F138" s="28">
        <v>9.8483000000000001</v>
      </c>
      <c r="G138" s="28">
        <v>118.01000000000001</v>
      </c>
      <c r="H138" s="28">
        <v>6.5349999999999991e-002</v>
      </c>
      <c r="I138" s="28">
        <v>0.27619999999999995</v>
      </c>
      <c r="J138" s="28">
        <v>29.619999999999997</v>
      </c>
      <c r="K138" s="28">
        <v>0.45514999999999994</v>
      </c>
      <c r="L138" s="28">
        <v>61.677</v>
      </c>
      <c r="M138" s="28">
        <v>92.8035</v>
      </c>
      <c r="N138" s="28">
        <v>26.558</v>
      </c>
      <c r="O138" s="28">
        <v>1.0443</v>
      </c>
      <c r="Q138" s="39"/>
    </row>
    <row r="139" ht="36">
      <c r="A139" s="33" t="s">
        <v>31</v>
      </c>
      <c r="B139" s="26" t="s">
        <v>124</v>
      </c>
      <c r="C139" s="32">
        <v>200</v>
      </c>
      <c r="D139" s="28">
        <v>7.3560000000000008</v>
      </c>
      <c r="E139" s="28">
        <v>6.0200000000000005</v>
      </c>
      <c r="F139" s="28">
        <v>35.260000000000005</v>
      </c>
      <c r="G139" s="28">
        <v>224.60000000000002</v>
      </c>
      <c r="H139" s="28">
        <v>7.3999999999999996e-002</v>
      </c>
      <c r="I139" s="28">
        <v>0</v>
      </c>
      <c r="J139" s="28">
        <v>0</v>
      </c>
      <c r="K139" s="28">
        <v>1.292</v>
      </c>
      <c r="L139" s="28">
        <v>6.4800000000000004</v>
      </c>
      <c r="M139" s="28">
        <v>49.560000000000002</v>
      </c>
      <c r="N139" s="28">
        <v>28.160000000000004</v>
      </c>
      <c r="O139" s="28">
        <v>1.4740000000000002</v>
      </c>
      <c r="Q139" s="39"/>
      <c r="R139" s="1"/>
    </row>
    <row r="140" s="40" customFormat="1">
      <c r="A140" s="33" t="s">
        <v>44</v>
      </c>
      <c r="B140" s="26" t="s">
        <v>89</v>
      </c>
      <c r="C140" s="32" t="s">
        <v>58</v>
      </c>
      <c r="D140" s="28">
        <v>0.23499999999999999</v>
      </c>
      <c r="E140" s="28">
        <v>8.9999999999999997e-002</v>
      </c>
      <c r="F140" s="28">
        <v>12.424999999999999</v>
      </c>
      <c r="G140" s="28">
        <v>54.200000000000003</v>
      </c>
      <c r="H140" s="28">
        <v>3.5000000000000001e-003</v>
      </c>
      <c r="I140" s="28">
        <v>50.029999999999994</v>
      </c>
      <c r="J140" s="28">
        <v>0</v>
      </c>
      <c r="K140" s="28">
        <v>0.19</v>
      </c>
      <c r="L140" s="28">
        <v>13.949999999999999</v>
      </c>
      <c r="M140" s="28">
        <v>3.6499999999999999</v>
      </c>
      <c r="N140" s="28">
        <v>2.25</v>
      </c>
      <c r="O140" s="28">
        <v>0.41500000000000004</v>
      </c>
      <c r="Q140" s="41"/>
    </row>
    <row r="141" ht="36.75">
      <c r="A141" s="31" t="s">
        <v>59</v>
      </c>
      <c r="B141" s="26" t="s">
        <v>69</v>
      </c>
      <c r="C141" s="32">
        <v>30</v>
      </c>
      <c r="D141" s="28">
        <v>2.2799999999999998</v>
      </c>
      <c r="E141" s="28">
        <v>0.23999999999999999</v>
      </c>
      <c r="F141" s="28">
        <v>14.76</v>
      </c>
      <c r="G141" s="28">
        <v>70.5</v>
      </c>
      <c r="H141" s="28">
        <v>3.3000000000000002e-002</v>
      </c>
      <c r="I141" s="28">
        <v>0</v>
      </c>
      <c r="J141" s="28">
        <v>0</v>
      </c>
      <c r="K141" s="28">
        <v>0.33000000000000002</v>
      </c>
      <c r="L141" s="28">
        <v>6</v>
      </c>
      <c r="M141" s="28">
        <v>19.5</v>
      </c>
      <c r="N141" s="28">
        <v>4.2000000000000002</v>
      </c>
      <c r="O141" s="28">
        <v>0.33000000000000002</v>
      </c>
    </row>
    <row r="142" ht="36">
      <c r="A142" s="33" t="s">
        <v>36</v>
      </c>
      <c r="B142" s="26" t="s">
        <v>37</v>
      </c>
      <c r="C142" s="34">
        <v>30</v>
      </c>
      <c r="D142" s="28">
        <v>1.98</v>
      </c>
      <c r="E142" s="28">
        <v>0.35999999999999999</v>
      </c>
      <c r="F142" s="28">
        <v>11.880000000000001</v>
      </c>
      <c r="G142" s="28">
        <v>59.400000000000006</v>
      </c>
      <c r="H142" s="28">
        <v>5.1000000000000011e-002</v>
      </c>
      <c r="I142" s="28">
        <v>0</v>
      </c>
      <c r="J142" s="28">
        <v>0</v>
      </c>
      <c r="K142" s="28">
        <v>0.41999999999999998</v>
      </c>
      <c r="L142" s="28">
        <v>8.7000000000000011</v>
      </c>
      <c r="M142" s="28">
        <v>45.000000000000007</v>
      </c>
      <c r="N142" s="28">
        <v>14.100000000000003</v>
      </c>
      <c r="O142" s="28">
        <v>1.1700000000000002</v>
      </c>
    </row>
    <row r="143" ht="15.75">
      <c r="A143" s="19"/>
      <c r="B143" s="70" t="s">
        <v>38</v>
      </c>
      <c r="C143" s="71">
        <v>560</v>
      </c>
      <c r="D143" s="72">
        <f>D138+D138+D139+D140+D141+D142</f>
        <v>18.191000000000003</v>
      </c>
      <c r="E143" s="72">
        <v>17.48</v>
      </c>
      <c r="F143" s="72">
        <f>F139+F140+F141+F142</f>
        <v>74.325000000000003</v>
      </c>
      <c r="G143" s="72">
        <f>G138+G139+G140+G141+G142</f>
        <v>526.71000000000004</v>
      </c>
      <c r="H143" s="72">
        <f t="shared" ref="H143:O143" si="26">H138+H138+H139+H140+H141+H142</f>
        <v>0.29220000000000002</v>
      </c>
      <c r="I143" s="72">
        <f t="shared" si="26"/>
        <v>50.582399999999993</v>
      </c>
      <c r="J143" s="72">
        <f t="shared" si="26"/>
        <v>59.239999999999995</v>
      </c>
      <c r="K143" s="72">
        <f t="shared" si="26"/>
        <v>3.1423000000000001</v>
      </c>
      <c r="L143" s="72">
        <f t="shared" si="26"/>
        <v>158.48399999999998</v>
      </c>
      <c r="M143" s="72">
        <f t="shared" si="26"/>
        <v>303.31700000000001</v>
      </c>
      <c r="N143" s="72">
        <f t="shared" si="26"/>
        <v>101.82600000000002</v>
      </c>
      <c r="O143" s="72">
        <f t="shared" si="26"/>
        <v>5.4775999999999998</v>
      </c>
      <c r="P143" s="72">
        <f>P138+P139+P140+P141+P142</f>
        <v>0</v>
      </c>
      <c r="Q143" s="72">
        <f>Q138+Q139+Q140+Q141+Q142</f>
        <v>0</v>
      </c>
      <c r="R143" s="39">
        <v>0.20000000000000001</v>
      </c>
    </row>
    <row r="145" ht="15.75">
      <c r="A145" s="83"/>
      <c r="B145" s="84" t="s">
        <v>70</v>
      </c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R145" s="1"/>
    </row>
    <row r="146" s="40" customFormat="1">
      <c r="A146" s="33" t="s">
        <v>40</v>
      </c>
      <c r="B146" s="26" t="s">
        <v>41</v>
      </c>
      <c r="C146" s="34">
        <v>100</v>
      </c>
      <c r="D146" s="28">
        <v>0.40000000000000002</v>
      </c>
      <c r="E146" s="28">
        <v>0.40000000000000002</v>
      </c>
      <c r="F146" s="28">
        <v>9.8000000000000007</v>
      </c>
      <c r="G146" s="28">
        <v>47</v>
      </c>
      <c r="H146" s="28">
        <v>2.9999999999999999e-002</v>
      </c>
      <c r="I146" s="28">
        <v>10</v>
      </c>
      <c r="J146" s="28"/>
      <c r="K146" s="28">
        <v>0.20000000000000001</v>
      </c>
      <c r="L146" s="28">
        <v>16</v>
      </c>
      <c r="M146" s="28">
        <v>11</v>
      </c>
      <c r="N146" s="28">
        <v>9</v>
      </c>
      <c r="O146" s="28">
        <v>2.2000000000000002</v>
      </c>
      <c r="Q146" s="41"/>
    </row>
    <row r="147" ht="38.25">
      <c r="A147" s="19" t="s">
        <v>103</v>
      </c>
      <c r="B147" s="26" t="s">
        <v>104</v>
      </c>
      <c r="C147" s="32" t="s">
        <v>92</v>
      </c>
      <c r="D147" s="28">
        <v>12.475</v>
      </c>
      <c r="E147" s="28">
        <v>15.68</v>
      </c>
      <c r="F147" s="28">
        <v>19.334999999999997</v>
      </c>
      <c r="G147" s="28">
        <v>271.5</v>
      </c>
      <c r="H147" s="28">
        <v>0.12</v>
      </c>
      <c r="I147" s="28">
        <v>18.765000000000001</v>
      </c>
      <c r="J147" s="28">
        <v>39</v>
      </c>
      <c r="K147" s="28">
        <v>4.6699999999999999</v>
      </c>
      <c r="L147" s="28">
        <v>89.150000000000006</v>
      </c>
      <c r="M147" s="28">
        <v>148.63</v>
      </c>
      <c r="N147" s="28">
        <v>39.689999999999998</v>
      </c>
      <c r="O147" s="28">
        <v>2.2250000000000001</v>
      </c>
    </row>
    <row r="148" ht="36.75">
      <c r="A148" s="31" t="s">
        <v>34</v>
      </c>
      <c r="B148" s="26" t="s">
        <v>35</v>
      </c>
      <c r="C148" s="32">
        <v>200</v>
      </c>
      <c r="D148" s="28">
        <v>0.66200000000000003</v>
      </c>
      <c r="E148" s="28">
        <v>9.0000000000000011e-002</v>
      </c>
      <c r="F148" s="28">
        <v>22.034000000000002</v>
      </c>
      <c r="G148" s="28">
        <v>92.800000000000011</v>
      </c>
      <c r="H148" s="28">
        <v>1.6e-002</v>
      </c>
      <c r="I148" s="28">
        <v>0.72599999999999998</v>
      </c>
      <c r="J148" s="28">
        <v>0</v>
      </c>
      <c r="K148" s="28">
        <v>0.50800000000000001</v>
      </c>
      <c r="L148" s="28">
        <v>32.180000000000007</v>
      </c>
      <c r="M148" s="28">
        <v>23.440000000000001</v>
      </c>
      <c r="N148" s="28">
        <v>17.460000000000001</v>
      </c>
      <c r="O148" s="28">
        <v>0.66800000000000004</v>
      </c>
    </row>
    <row r="149" ht="36">
      <c r="A149" s="33" t="s">
        <v>59</v>
      </c>
      <c r="B149" s="26" t="s">
        <v>69</v>
      </c>
      <c r="C149" s="34">
        <v>30</v>
      </c>
      <c r="D149" s="28">
        <v>2.2799999999999998</v>
      </c>
      <c r="E149" s="28">
        <v>0.23999999999999999</v>
      </c>
      <c r="F149" s="28">
        <v>14.76</v>
      </c>
      <c r="G149" s="28">
        <v>70.5</v>
      </c>
      <c r="H149" s="28">
        <v>3.3000000000000002e-002</v>
      </c>
      <c r="I149" s="28">
        <v>0</v>
      </c>
      <c r="J149" s="28">
        <v>0</v>
      </c>
      <c r="K149" s="28">
        <v>0.33000000000000002</v>
      </c>
      <c r="L149" s="28">
        <v>6</v>
      </c>
      <c r="M149" s="28">
        <v>19.5</v>
      </c>
      <c r="N149" s="28">
        <v>4.2000000000000002</v>
      </c>
      <c r="O149" s="28">
        <v>0.33000000000000007</v>
      </c>
    </row>
    <row r="150" ht="36">
      <c r="A150" s="33" t="s">
        <v>36</v>
      </c>
      <c r="B150" s="26" t="s">
        <v>37</v>
      </c>
      <c r="C150" s="34">
        <v>30</v>
      </c>
      <c r="D150" s="28">
        <v>1.98</v>
      </c>
      <c r="E150" s="28">
        <v>0.35999999999999999</v>
      </c>
      <c r="F150" s="28">
        <v>11.880000000000001</v>
      </c>
      <c r="G150" s="28">
        <v>59.400000000000006</v>
      </c>
      <c r="H150" s="28">
        <v>5.1000000000000011e-002</v>
      </c>
      <c r="I150" s="28">
        <v>0</v>
      </c>
      <c r="J150" s="28">
        <v>0</v>
      </c>
      <c r="K150" s="28">
        <v>0.41999999999999998</v>
      </c>
      <c r="L150" s="28">
        <v>8.7000000000000011</v>
      </c>
      <c r="M150" s="28">
        <v>45.000000000000007</v>
      </c>
      <c r="N150" s="28">
        <v>14.100000000000003</v>
      </c>
      <c r="O150" s="28">
        <v>1.1700000000000002</v>
      </c>
    </row>
    <row r="151" ht="15.75">
      <c r="A151" s="19"/>
      <c r="B151" s="70" t="s">
        <v>38</v>
      </c>
      <c r="C151" s="71">
        <v>560</v>
      </c>
      <c r="D151" s="72">
        <f>D146+D147+D148+D149+D150</f>
        <v>17.797000000000001</v>
      </c>
      <c r="E151" s="72">
        <v>17.77</v>
      </c>
      <c r="F151" s="72">
        <f t="shared" ref="F151:O151" si="27">F146+F147+F148+F149+F150</f>
        <v>77.808999999999997</v>
      </c>
      <c r="G151" s="72">
        <f t="shared" si="27"/>
        <v>541.20000000000005</v>
      </c>
      <c r="H151" s="72">
        <f t="shared" si="27"/>
        <v>0.25</v>
      </c>
      <c r="I151" s="72">
        <f t="shared" si="27"/>
        <v>29.491</v>
      </c>
      <c r="J151" s="72">
        <f t="shared" si="27"/>
        <v>39</v>
      </c>
      <c r="K151" s="72">
        <f t="shared" si="27"/>
        <v>6.1280000000000001</v>
      </c>
      <c r="L151" s="72">
        <f t="shared" si="27"/>
        <v>152.03</v>
      </c>
      <c r="M151" s="72">
        <f t="shared" si="27"/>
        <v>247.56999999999999</v>
      </c>
      <c r="N151" s="72">
        <f t="shared" si="27"/>
        <v>84.450000000000017</v>
      </c>
      <c r="O151" s="72">
        <f t="shared" si="27"/>
        <v>6.5930000000000009</v>
      </c>
      <c r="P151" s="72">
        <f>P146+P147+P148+P149+P150</f>
        <v>0</v>
      </c>
      <c r="Q151" s="72">
        <f>Q146+Q147+Q148+Q149+Q150</f>
        <v>0</v>
      </c>
      <c r="R151" s="39">
        <v>0.20000000000000001</v>
      </c>
    </row>
    <row r="152" ht="15.75" customHeight="1">
      <c r="A152" s="120"/>
      <c r="B152" s="121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2"/>
      <c r="P152" s="110"/>
      <c r="Q152" s="39"/>
      <c r="R152" s="1"/>
    </row>
    <row r="153" ht="15.75">
      <c r="A153" s="19"/>
      <c r="B153" s="70" t="s">
        <v>132</v>
      </c>
      <c r="C153" s="123">
        <f>C112+C120+C128+C143+C151</f>
        <v>2823</v>
      </c>
      <c r="D153" s="123">
        <f t="shared" ref="D153:O153" si="28">D112+D120+D128+D143+D151</f>
        <v>99.796066666666661</v>
      </c>
      <c r="E153" s="123">
        <f t="shared" si="28"/>
        <v>99.82759999999999</v>
      </c>
      <c r="F153" s="123">
        <f t="shared" si="28"/>
        <v>413.26980000000003</v>
      </c>
      <c r="G153" s="123">
        <f t="shared" si="28"/>
        <v>2982.1099999999997</v>
      </c>
      <c r="H153" s="123">
        <f t="shared" si="28"/>
        <v>1.3056333333333334</v>
      </c>
      <c r="I153" s="123">
        <f t="shared" si="28"/>
        <v>170.07799999999997</v>
      </c>
      <c r="J153" s="123">
        <f t="shared" si="28"/>
        <v>166.53999999999996</v>
      </c>
      <c r="K153" s="123">
        <f t="shared" si="28"/>
        <v>21.982100000000003</v>
      </c>
      <c r="L153" s="123">
        <f t="shared" si="28"/>
        <v>788.63533333333339</v>
      </c>
      <c r="M153" s="123">
        <f t="shared" si="28"/>
        <v>1647.2256666666665</v>
      </c>
      <c r="N153" s="123">
        <f t="shared" si="28"/>
        <v>467.3326666666668</v>
      </c>
      <c r="O153" s="123">
        <f t="shared" si="28"/>
        <v>28.520333333333333</v>
      </c>
      <c r="P153" s="110"/>
      <c r="Q153" s="39"/>
      <c r="R153" s="1"/>
    </row>
    <row r="154" ht="15.75">
      <c r="A154" s="99"/>
      <c r="B154" s="100" t="s">
        <v>133</v>
      </c>
      <c r="C154" s="103">
        <f>C98+C153</f>
        <v>5699</v>
      </c>
      <c r="D154" s="103">
        <f t="shared" ref="D154:Q154" si="29">D98+D153</f>
        <v>198.20606666666666</v>
      </c>
      <c r="E154" s="103">
        <f t="shared" si="29"/>
        <v>201.91859999999997</v>
      </c>
      <c r="F154" s="103">
        <f t="shared" si="29"/>
        <v>837.63080000000014</v>
      </c>
      <c r="G154" s="103">
        <f t="shared" si="29"/>
        <v>5981.2366666666667</v>
      </c>
      <c r="H154" s="103">
        <f t="shared" si="29"/>
        <v>2.7212000000000005</v>
      </c>
      <c r="I154" s="103">
        <f t="shared" si="29"/>
        <v>222.72969999999998</v>
      </c>
      <c r="J154" s="103">
        <f t="shared" si="29"/>
        <v>418.19999999999999</v>
      </c>
      <c r="K154" s="103">
        <f t="shared" si="29"/>
        <v>39.150600000000004</v>
      </c>
      <c r="L154" s="103">
        <f t="shared" si="29"/>
        <v>1728.5898333333334</v>
      </c>
      <c r="M154" s="103">
        <f t="shared" si="29"/>
        <v>3315.8644166666663</v>
      </c>
      <c r="N154" s="103">
        <f t="shared" si="29"/>
        <v>1019.3096666666668</v>
      </c>
      <c r="O154" s="103">
        <f t="shared" si="29"/>
        <v>59.943033333333332</v>
      </c>
      <c r="P154" s="103" t="e">
        <f t="shared" si="29"/>
        <v>#REF!</v>
      </c>
      <c r="Q154" s="103" t="e">
        <f t="shared" si="29"/>
        <v>#REF!</v>
      </c>
      <c r="R154" s="1"/>
    </row>
    <row r="155" ht="15.75">
      <c r="A155" s="99"/>
      <c r="B155" s="100" t="s">
        <v>109</v>
      </c>
      <c r="C155" s="103">
        <f>C154/10</f>
        <v>569.89999999999998</v>
      </c>
      <c r="D155" s="103">
        <f t="shared" ref="D155:O155" si="30">D154/10</f>
        <v>19.820606666666666</v>
      </c>
      <c r="E155" s="103">
        <f t="shared" si="30"/>
        <v>20.191859999999998</v>
      </c>
      <c r="F155" s="103">
        <f t="shared" si="30"/>
        <v>83.763080000000016</v>
      </c>
      <c r="G155" s="103">
        <f t="shared" si="30"/>
        <v>598.12366666666662</v>
      </c>
      <c r="H155" s="103">
        <f t="shared" si="30"/>
        <v>0.27212000000000003</v>
      </c>
      <c r="I155" s="103">
        <f t="shared" si="30"/>
        <v>22.272969999999997</v>
      </c>
      <c r="J155" s="103">
        <f t="shared" si="30"/>
        <v>41.82</v>
      </c>
      <c r="K155" s="103">
        <f t="shared" si="30"/>
        <v>3.9150600000000004</v>
      </c>
      <c r="L155" s="103">
        <f t="shared" si="30"/>
        <v>172.85898333333336</v>
      </c>
      <c r="M155" s="103">
        <f t="shared" si="30"/>
        <v>331.58644166666664</v>
      </c>
      <c r="N155" s="103">
        <f t="shared" si="30"/>
        <v>101.93096666666668</v>
      </c>
      <c r="O155" s="103">
        <f t="shared" si="30"/>
        <v>5.9943033333333329</v>
      </c>
      <c r="P155" s="102" t="e">
        <f>P154/12</f>
        <v>#REF!</v>
      </c>
      <c r="Q155" s="102" t="e">
        <f>Q154/12</f>
        <v>#REF!</v>
      </c>
      <c r="R155" s="2" t="s">
        <v>110</v>
      </c>
    </row>
    <row r="157" ht="15">
      <c r="D157" s="104"/>
      <c r="E157" s="104"/>
      <c r="F157" s="104"/>
      <c r="G157" s="104"/>
      <c r="H157" s="104"/>
      <c r="I157" s="104"/>
      <c r="J157" s="104"/>
      <c r="K157" s="104"/>
      <c r="L157" s="104"/>
      <c r="M157" s="104"/>
      <c r="N157" s="104"/>
      <c r="O157" s="104"/>
    </row>
    <row r="158" ht="15">
      <c r="C158" s="124"/>
      <c r="D158" s="124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R158" s="1"/>
    </row>
    <row r="159" ht="15">
      <c r="C159" s="104"/>
      <c r="D159" s="104"/>
      <c r="E159" s="104"/>
      <c r="F159" s="104"/>
      <c r="G159" s="104"/>
      <c r="H159" s="104"/>
      <c r="I159" s="104"/>
      <c r="J159" s="104"/>
      <c r="K159" s="104"/>
      <c r="L159" s="104"/>
      <c r="M159" s="104"/>
      <c r="N159" s="104"/>
      <c r="Q159" s="1"/>
      <c r="R159" s="1"/>
    </row>
  </sheetData>
  <mergeCells count="20">
    <mergeCell ref="B145:O145"/>
    <mergeCell ref="C82:O82"/>
    <mergeCell ref="B137:O137"/>
    <mergeCell ref="B114:O114"/>
    <mergeCell ref="A2:A51"/>
    <mergeCell ref="B20:L20"/>
    <mergeCell ref="B22:L22"/>
    <mergeCell ref="B49:O49"/>
    <mergeCell ref="B90:O90"/>
    <mergeCell ref="B122:O122"/>
    <mergeCell ref="B70:O70"/>
    <mergeCell ref="B53:O53"/>
    <mergeCell ref="B2:O3"/>
    <mergeCell ref="B21:L21"/>
    <mergeCell ref="A152:O152"/>
    <mergeCell ref="B50:O50"/>
    <mergeCell ref="B63:O63"/>
    <mergeCell ref="B106:O106"/>
    <mergeCell ref="B107:O107"/>
    <mergeCell ref="B54:O54"/>
  </mergeCells>
  <printOptions headings="0" gridLines="0"/>
  <pageMargins left="0.69999999999999996" right="0.69999999999999996" top="0.75" bottom="0.75" header="0.29999999999999999" footer="0.29999999999999999"/>
  <pageSetup paperSize="9" scale="57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1"/>
  </sheetPr>
  <sheetViews>
    <sheetView topLeftCell="A34" zoomScale="100" workbookViewId="0">
      <selection activeCell="B36" activeCellId="0" sqref="B36:N82"/>
    </sheetView>
  </sheetViews>
  <sheetFormatPr baseColWidth="8" defaultRowHeight="15" customHeight="1"/>
  <cols>
    <col customWidth="1" min="1" max="1" style="1" width="9.1406200000000002"/>
    <col customWidth="1" min="2" max="2" style="1" width="26.855499999999999"/>
    <col customWidth="1" min="3" max="3" style="1" width="12.710900000000001"/>
    <col customWidth="1" min="4" max="4" style="1" width="38"/>
    <col customWidth="1" min="5" max="5" style="1" width="14.710900000000001"/>
    <col customWidth="1" min="6" max="6" style="1" width="9.1406200000000002"/>
    <col customWidth="1" min="7" max="7" style="1" width="13.425800000000001"/>
    <col customWidth="1" min="8" max="8" style="1" width="14.425800000000001"/>
    <col customWidth="1" min="9" max="9" style="1" width="12.140599999999999"/>
    <col customWidth="1" min="10" max="10" style="1" width="12.855499999999999"/>
    <col customWidth="1" min="11" max="257" style="1" width="9.1406200000000002"/>
  </cols>
  <sheetData>
    <row r="2" ht="18.75">
      <c r="B2" s="126" t="s">
        <v>134</v>
      </c>
      <c r="C2" s="40"/>
      <c r="D2" s="40"/>
      <c r="E2" s="40"/>
      <c r="F2" s="40"/>
      <c r="G2" s="40"/>
      <c r="H2" s="40"/>
      <c r="I2" s="40"/>
      <c r="J2" s="40"/>
    </row>
    <row r="4" ht="15">
      <c r="B4" s="127" t="s">
        <v>135</v>
      </c>
      <c r="C4" s="128" t="s">
        <v>136</v>
      </c>
      <c r="D4" s="129" t="s">
        <v>137</v>
      </c>
      <c r="E4" s="128" t="s">
        <v>138</v>
      </c>
      <c r="F4" s="130" t="s">
        <v>13</v>
      </c>
      <c r="G4" s="131" t="s">
        <v>139</v>
      </c>
      <c r="H4" s="131" t="s">
        <v>140</v>
      </c>
      <c r="I4" s="131" t="s">
        <v>141</v>
      </c>
      <c r="J4" s="131" t="s">
        <v>142</v>
      </c>
    </row>
    <row r="5" ht="15">
      <c r="B5" s="132" t="s">
        <v>143</v>
      </c>
      <c r="C5" s="133" t="s">
        <v>144</v>
      </c>
      <c r="D5" s="26" t="s">
        <v>29</v>
      </c>
      <c r="E5" s="128"/>
      <c r="F5" s="27">
        <v>60</v>
      </c>
      <c r="G5" s="28">
        <v>0.63719999999999988</v>
      </c>
      <c r="H5" s="28">
        <v>3.0099999999999998</v>
      </c>
      <c r="I5" s="28">
        <v>5.1120000000000001</v>
      </c>
      <c r="J5" s="28">
        <v>50.909999999999997</v>
      </c>
    </row>
    <row r="6" ht="15">
      <c r="B6" s="132"/>
      <c r="C6" s="133"/>
      <c r="D6" s="26" t="s">
        <v>30</v>
      </c>
      <c r="E6" s="128"/>
      <c r="F6" s="30">
        <v>90</v>
      </c>
      <c r="G6" s="28">
        <v>10.199999999999999</v>
      </c>
      <c r="H6" s="28">
        <v>12.926</v>
      </c>
      <c r="I6" s="28">
        <v>13.788</v>
      </c>
      <c r="J6" s="28">
        <v>198</v>
      </c>
    </row>
    <row r="7" ht="28.5" customHeight="1">
      <c r="B7" s="132"/>
      <c r="C7" s="133"/>
      <c r="D7" s="26" t="s">
        <v>32</v>
      </c>
      <c r="E7" s="128"/>
      <c r="F7" s="32" t="s">
        <v>33</v>
      </c>
      <c r="G7" s="28">
        <v>5.6994999999999996</v>
      </c>
      <c r="H7" s="28">
        <v>4.2989999999999995</v>
      </c>
      <c r="I7" s="28">
        <v>31.990000000000002</v>
      </c>
      <c r="J7" s="28">
        <v>189.29999999999998</v>
      </c>
    </row>
    <row r="8" ht="15">
      <c r="B8" s="132"/>
      <c r="C8" s="133"/>
      <c r="D8" s="26" t="s">
        <v>35</v>
      </c>
      <c r="E8" s="128"/>
      <c r="F8" s="32">
        <v>200</v>
      </c>
      <c r="G8" s="28">
        <v>0.66200000000000003</v>
      </c>
      <c r="H8" s="28">
        <v>9.0000000000000011e-002</v>
      </c>
      <c r="I8" s="28">
        <v>22.034000000000002</v>
      </c>
      <c r="J8" s="28">
        <v>92.800000000000011</v>
      </c>
    </row>
    <row r="9" ht="15">
      <c r="B9" s="132"/>
      <c r="C9" s="133"/>
      <c r="D9" s="26" t="s">
        <v>37</v>
      </c>
      <c r="E9" s="128"/>
      <c r="F9" s="34">
        <v>30</v>
      </c>
      <c r="G9" s="28">
        <v>1.9799999999999998</v>
      </c>
      <c r="H9" s="28">
        <v>0.35999999999999999</v>
      </c>
      <c r="I9" s="28">
        <v>11.880000000000001</v>
      </c>
      <c r="J9" s="28">
        <v>59.399999999999999</v>
      </c>
    </row>
    <row r="10" ht="15.75">
      <c r="B10" s="132"/>
      <c r="C10" s="133"/>
      <c r="D10" s="36" t="s">
        <v>38</v>
      </c>
      <c r="E10" s="128"/>
      <c r="F10" s="37">
        <v>535</v>
      </c>
      <c r="G10" s="38">
        <f>SUM(G5:G9)</f>
        <v>19.178699999999999</v>
      </c>
      <c r="H10" s="38">
        <f>SUM(H5:H9)</f>
        <v>20.684999999999999</v>
      </c>
      <c r="I10" s="38">
        <f>SUM(I5:I9)</f>
        <v>84.804000000000002</v>
      </c>
      <c r="J10" s="38">
        <f>SUM(J5:J9)</f>
        <v>590.40999999999997</v>
      </c>
      <c r="K10" s="39">
        <v>0.25</v>
      </c>
    </row>
    <row r="11" ht="15">
      <c r="B11" s="132"/>
      <c r="C11" s="133"/>
      <c r="D11" s="134"/>
      <c r="E11" s="135"/>
      <c r="F11" s="135"/>
      <c r="G11" s="135"/>
      <c r="H11" s="135"/>
      <c r="I11" s="135"/>
      <c r="J11" s="136"/>
    </row>
    <row r="12" ht="15">
      <c r="B12" s="132"/>
      <c r="C12" s="133"/>
      <c r="D12" s="26" t="s">
        <v>29</v>
      </c>
      <c r="E12" s="137" t="s">
        <v>145</v>
      </c>
      <c r="F12" s="27">
        <v>60</v>
      </c>
      <c r="G12" s="28">
        <v>0.63719999999999988</v>
      </c>
      <c r="H12" s="28">
        <v>3.0099999999999998</v>
      </c>
      <c r="I12" s="28">
        <v>5.1120000000000001</v>
      </c>
      <c r="J12" s="28">
        <v>50.909999999999997</v>
      </c>
    </row>
    <row r="13" ht="15">
      <c r="B13" s="132"/>
      <c r="C13" s="133"/>
      <c r="D13" s="138" t="s">
        <v>146</v>
      </c>
      <c r="E13" s="139"/>
      <c r="F13" s="27">
        <v>90</v>
      </c>
      <c r="G13" s="28">
        <v>10.800000000000001</v>
      </c>
      <c r="H13" s="28">
        <v>13.5</v>
      </c>
      <c r="I13" s="28">
        <v>0.90000000000000002</v>
      </c>
      <c r="J13" s="28">
        <v>187</v>
      </c>
    </row>
    <row r="14" ht="15">
      <c r="B14" s="132"/>
      <c r="C14" s="133"/>
      <c r="D14" s="26" t="s">
        <v>124</v>
      </c>
      <c r="E14" s="139"/>
      <c r="F14" s="32" t="s">
        <v>65</v>
      </c>
      <c r="G14" s="28">
        <v>5.6799999999999997</v>
      </c>
      <c r="H14" s="28">
        <v>2.8500000000000001</v>
      </c>
      <c r="I14" s="28">
        <v>31.960000000000001</v>
      </c>
      <c r="J14" s="28">
        <v>176.09999999999999</v>
      </c>
    </row>
    <row r="15" ht="28.5">
      <c r="B15" s="132"/>
      <c r="C15" s="133"/>
      <c r="D15" s="26" t="s">
        <v>147</v>
      </c>
      <c r="E15" s="139"/>
      <c r="F15" s="32">
        <v>200</v>
      </c>
      <c r="G15" s="28">
        <v>0.66200000000000003</v>
      </c>
      <c r="H15" s="28">
        <v>9.0000000000000011e-002</v>
      </c>
      <c r="I15" s="28">
        <v>32.93</v>
      </c>
      <c r="J15" s="28">
        <v>132.80000000000001</v>
      </c>
    </row>
    <row r="16" ht="15">
      <c r="B16" s="132"/>
      <c r="C16" s="133"/>
      <c r="D16" s="26" t="s">
        <v>37</v>
      </c>
      <c r="E16" s="139"/>
      <c r="F16" s="34">
        <v>30</v>
      </c>
      <c r="G16" s="28">
        <v>1.9799999999999998</v>
      </c>
      <c r="H16" s="28">
        <v>0.35999999999999999</v>
      </c>
      <c r="I16" s="28">
        <v>11.880000000000001</v>
      </c>
      <c r="J16" s="28">
        <v>59.399999999999999</v>
      </c>
    </row>
    <row r="17" ht="15.75">
      <c r="B17" s="132"/>
      <c r="C17" s="133"/>
      <c r="D17" s="36" t="s">
        <v>38</v>
      </c>
      <c r="E17" s="140"/>
      <c r="F17" s="71">
        <v>533</v>
      </c>
      <c r="G17" s="72">
        <f>G12+G13+G14+G15+G16</f>
        <v>19.7592</v>
      </c>
      <c r="H17" s="72">
        <f>H12+H13+H14+H15+H16</f>
        <v>19.809999999999999</v>
      </c>
      <c r="I17" s="72">
        <f>I12+I13+I14+I15+I16</f>
        <v>82.781999999999996</v>
      </c>
      <c r="J17" s="72">
        <f>J12+J13+J14+J15+J16</f>
        <v>606.20999999999992</v>
      </c>
      <c r="K17" s="39">
        <v>0.25</v>
      </c>
    </row>
    <row r="18" ht="15.75">
      <c r="B18" s="141"/>
      <c r="C18" s="142"/>
      <c r="D18" s="52"/>
      <c r="E18" s="143"/>
      <c r="F18" s="75"/>
      <c r="G18" s="76"/>
      <c r="H18" s="76"/>
      <c r="I18" s="76"/>
      <c r="J18" s="76"/>
      <c r="K18" s="39"/>
    </row>
    <row r="20" ht="15">
      <c r="B20" s="127" t="s">
        <v>135</v>
      </c>
      <c r="C20" s="128" t="s">
        <v>136</v>
      </c>
      <c r="D20" s="129" t="s">
        <v>137</v>
      </c>
      <c r="E20" s="128" t="s">
        <v>138</v>
      </c>
      <c r="F20" s="130" t="s">
        <v>13</v>
      </c>
      <c r="G20" s="131" t="s">
        <v>139</v>
      </c>
      <c r="H20" s="131" t="s">
        <v>140</v>
      </c>
      <c r="I20" s="131" t="s">
        <v>141</v>
      </c>
      <c r="J20" s="131" t="s">
        <v>142</v>
      </c>
    </row>
    <row r="21" ht="57" customHeight="1">
      <c r="B21" s="144" t="s">
        <v>143</v>
      </c>
      <c r="C21" s="145" t="s">
        <v>148</v>
      </c>
      <c r="D21" s="26" t="s">
        <v>29</v>
      </c>
      <c r="E21" s="128"/>
      <c r="F21" s="27">
        <v>100</v>
      </c>
      <c r="G21" s="28">
        <v>1.0619999999999998</v>
      </c>
      <c r="H21" s="28">
        <v>4.2199999999999998</v>
      </c>
      <c r="I21" s="28">
        <v>8.5199999999999996</v>
      </c>
      <c r="J21" s="28">
        <v>84.849999999999994</v>
      </c>
    </row>
    <row r="22" ht="42.75">
      <c r="B22" s="146"/>
      <c r="C22" s="147"/>
      <c r="D22" s="26" t="s">
        <v>116</v>
      </c>
      <c r="E22" s="128"/>
      <c r="F22" s="32" t="s">
        <v>117</v>
      </c>
      <c r="G22" s="28">
        <v>15.8995</v>
      </c>
      <c r="H22" s="28">
        <v>19.225000000000001</v>
      </c>
      <c r="I22" s="28">
        <v>45.778000000000006</v>
      </c>
      <c r="J22" s="28">
        <v>387.29999999999995</v>
      </c>
    </row>
    <row r="23" ht="15" customHeight="1">
      <c r="B23" s="146"/>
      <c r="C23" s="147"/>
      <c r="D23" s="26" t="s">
        <v>35</v>
      </c>
      <c r="E23" s="128"/>
      <c r="F23" s="32">
        <v>200</v>
      </c>
      <c r="G23" s="28">
        <v>0.66200000000000003</v>
      </c>
      <c r="H23" s="28">
        <v>9.0000000000000011e-002</v>
      </c>
      <c r="I23" s="28">
        <v>22.034000000000002</v>
      </c>
      <c r="J23" s="28">
        <v>92.800000000000011</v>
      </c>
    </row>
    <row r="24" ht="15" customHeight="1">
      <c r="B24" s="146"/>
      <c r="C24" s="147"/>
      <c r="D24" s="26" t="s">
        <v>69</v>
      </c>
      <c r="E24" s="128"/>
      <c r="F24" s="34">
        <v>25</v>
      </c>
      <c r="G24" s="28">
        <v>1.8999999999999999</v>
      </c>
      <c r="H24" s="28">
        <v>0.20000000000000004</v>
      </c>
      <c r="I24" s="28">
        <v>12.300000000000002</v>
      </c>
      <c r="J24" s="28">
        <v>58.75</v>
      </c>
    </row>
    <row r="25" ht="15" customHeight="1">
      <c r="B25" s="146"/>
      <c r="C25" s="147"/>
      <c r="D25" s="26" t="s">
        <v>37</v>
      </c>
      <c r="E25" s="128"/>
      <c r="F25" s="34">
        <v>30</v>
      </c>
      <c r="G25" s="28">
        <v>1.9799999999999998</v>
      </c>
      <c r="H25" s="28">
        <v>0.35999999999999999</v>
      </c>
      <c r="I25" s="28">
        <v>11.880000000000001</v>
      </c>
      <c r="J25" s="28">
        <v>59.399999999999999</v>
      </c>
    </row>
    <row r="26" ht="15.75">
      <c r="B26" s="146"/>
      <c r="C26" s="147"/>
      <c r="D26" s="36" t="s">
        <v>38</v>
      </c>
      <c r="E26" s="128"/>
      <c r="F26" s="37">
        <v>600</v>
      </c>
      <c r="G26" s="42">
        <f>SUM(G21:G25)</f>
        <v>21.503499999999999</v>
      </c>
      <c r="H26" s="42">
        <f>SUM(H21:H25)</f>
        <v>24.094999999999999</v>
      </c>
      <c r="I26" s="42">
        <f>SUM(I21:I25)</f>
        <v>100.512</v>
      </c>
      <c r="J26" s="42">
        <f>SUM(J21:J25)</f>
        <v>683.10000000000002</v>
      </c>
      <c r="K26" s="39">
        <v>0.25</v>
      </c>
    </row>
    <row r="27" ht="15" customHeight="1">
      <c r="B27" s="146"/>
      <c r="C27" s="147"/>
      <c r="D27" s="148"/>
      <c r="E27" s="148"/>
      <c r="F27" s="148"/>
      <c r="G27" s="148"/>
      <c r="H27" s="148"/>
      <c r="I27" s="148"/>
      <c r="J27" s="148"/>
    </row>
    <row r="28" ht="15" customHeight="1">
      <c r="B28" s="146"/>
      <c r="C28" s="147"/>
      <c r="D28" s="26" t="s">
        <v>29</v>
      </c>
      <c r="E28" s="149" t="s">
        <v>145</v>
      </c>
      <c r="F28" s="27">
        <v>100</v>
      </c>
      <c r="G28" s="28">
        <v>1.0619999999999998</v>
      </c>
      <c r="H28" s="28">
        <v>4.2199999999999998</v>
      </c>
      <c r="I28" s="28">
        <v>8.5199999999999996</v>
      </c>
      <c r="J28" s="28">
        <v>84.849999999999994</v>
      </c>
    </row>
    <row r="29" ht="36" customHeight="1">
      <c r="B29" s="146"/>
      <c r="C29" s="147"/>
      <c r="D29" s="26" t="s">
        <v>149</v>
      </c>
      <c r="E29" s="150"/>
      <c r="F29" s="32" t="s">
        <v>123</v>
      </c>
      <c r="G29" s="151">
        <f>G13+G14</f>
        <v>16.48</v>
      </c>
      <c r="H29" s="151">
        <f>H13+H14</f>
        <v>16.350000000000001</v>
      </c>
      <c r="I29" s="151">
        <f>I13+I14</f>
        <v>32.859999999999999</v>
      </c>
      <c r="J29" s="151">
        <f>J13+J14</f>
        <v>363.10000000000002</v>
      </c>
    </row>
    <row r="30" ht="15" customHeight="1">
      <c r="B30" s="146"/>
      <c r="C30" s="147"/>
      <c r="D30" s="26" t="s">
        <v>35</v>
      </c>
      <c r="E30" s="150"/>
      <c r="F30" s="32">
        <v>200</v>
      </c>
      <c r="G30" s="28">
        <v>0.66200000000000003</v>
      </c>
      <c r="H30" s="28">
        <v>9.0000000000000011e-002</v>
      </c>
      <c r="I30" s="28">
        <v>22.034000000000002</v>
      </c>
      <c r="J30" s="28">
        <v>92.800000000000011</v>
      </c>
    </row>
    <row r="31" ht="15" customHeight="1">
      <c r="B31" s="146"/>
      <c r="C31" s="147"/>
      <c r="D31" s="26" t="s">
        <v>69</v>
      </c>
      <c r="E31" s="150"/>
      <c r="F31" s="34">
        <v>25</v>
      </c>
      <c r="G31" s="28">
        <v>1.8999999999999999</v>
      </c>
      <c r="H31" s="28">
        <v>0.20000000000000004</v>
      </c>
      <c r="I31" s="28">
        <v>12.300000000000002</v>
      </c>
      <c r="J31" s="28">
        <v>58.75</v>
      </c>
    </row>
    <row r="32" ht="15" customHeight="1">
      <c r="B32" s="146"/>
      <c r="C32" s="147"/>
      <c r="D32" s="26" t="s">
        <v>37</v>
      </c>
      <c r="E32" s="150"/>
      <c r="F32" s="34">
        <v>30</v>
      </c>
      <c r="G32" s="28">
        <v>1.9799999999999998</v>
      </c>
      <c r="H32" s="28">
        <v>0.35999999999999999</v>
      </c>
      <c r="I32" s="28">
        <v>11.880000000000001</v>
      </c>
      <c r="J32" s="28">
        <v>59.399999999999999</v>
      </c>
    </row>
    <row r="33" ht="15.75">
      <c r="B33" s="152"/>
      <c r="C33" s="153"/>
      <c r="D33" s="36" t="s">
        <v>38</v>
      </c>
      <c r="E33" s="154"/>
      <c r="F33" s="37">
        <v>598</v>
      </c>
      <c r="G33" s="42">
        <f>SUM(G28:G32)</f>
        <v>22.084</v>
      </c>
      <c r="H33" s="42">
        <v>21.920000000000002</v>
      </c>
      <c r="I33" s="42">
        <f>I28+I28+I29+I30+I31+I32</f>
        <v>96.11399999999999</v>
      </c>
      <c r="J33" s="42">
        <f>SUM(J28:J32)</f>
        <v>658.89999999999998</v>
      </c>
      <c r="K33" s="39">
        <v>0.25</v>
      </c>
    </row>
  </sheetData>
  <mergeCells count="10">
    <mergeCell ref="E12:E17"/>
    <mergeCell ref="E28:E33"/>
    <mergeCell ref="E20:E26"/>
    <mergeCell ref="B21:B33"/>
    <mergeCell ref="C21:C33"/>
    <mergeCell ref="D27:J27"/>
    <mergeCell ref="B5:B17"/>
    <mergeCell ref="C5:C17"/>
    <mergeCell ref="E4:E10"/>
    <mergeCell ref="D11:J11"/>
  </mergeCells>
  <printOptions headings="0" gridLines="0"/>
  <pageMargins left="0.11811000000000001" right="0.11811000000000001" top="0.15748000000000001" bottom="0.15748000000000001" header="0.31496099999999999" footer="0.31496099999999999"/>
  <pageSetup paperSize="9" scale="33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1"/>
  </sheetPr>
  <sheetViews>
    <sheetView zoomScale="100" workbookViewId="0">
      <selection activeCell="K25" activeCellId="0" sqref="K25"/>
    </sheetView>
  </sheetViews>
  <sheetFormatPr baseColWidth="8" defaultRowHeight="15" customHeight="1"/>
  <cols>
    <col customWidth="1" min="1" max="1" style="1" width="9.1406200000000002"/>
    <col customWidth="1" min="2" max="2" style="1" width="26.855499999999999"/>
    <col customWidth="1" min="3" max="3" style="1" width="12.710900000000001"/>
    <col customWidth="1" min="4" max="4" style="1" width="38"/>
    <col customWidth="1" min="5" max="5" style="1" width="14.710900000000001"/>
    <col customWidth="1" min="6" max="6" style="1" width="9.1406200000000002"/>
    <col customWidth="1" min="7" max="7" style="1" width="13.425800000000001"/>
    <col customWidth="1" min="8" max="8" style="1" width="14.425800000000001"/>
    <col customWidth="1" min="9" max="9" style="1" width="12.140599999999999"/>
    <col customWidth="1" min="10" max="10" style="1" width="12.855499999999999"/>
    <col customWidth="1" min="11" max="257" style="1" width="9.1406200000000002"/>
  </cols>
  <sheetData>
    <row r="2" ht="18.75">
      <c r="B2" s="126" t="s">
        <v>134</v>
      </c>
      <c r="C2" s="40"/>
      <c r="D2" s="40"/>
      <c r="E2" s="40"/>
      <c r="F2" s="40"/>
      <c r="G2" s="40"/>
      <c r="H2" s="40"/>
      <c r="I2" s="40"/>
      <c r="J2" s="40"/>
    </row>
    <row r="3" ht="15">
      <c r="B3" s="40"/>
      <c r="C3" s="40"/>
      <c r="D3" s="40"/>
      <c r="E3" s="40"/>
      <c r="F3" s="40"/>
      <c r="G3" s="40"/>
      <c r="H3" s="40"/>
      <c r="I3" s="40"/>
      <c r="J3" s="40"/>
    </row>
    <row r="6" ht="15">
      <c r="B6" s="127" t="s">
        <v>135</v>
      </c>
      <c r="C6" s="128" t="s">
        <v>136</v>
      </c>
      <c r="D6" s="129" t="s">
        <v>137</v>
      </c>
      <c r="E6" s="128" t="s">
        <v>138</v>
      </c>
      <c r="F6" s="130" t="s">
        <v>13</v>
      </c>
      <c r="G6" s="131" t="s">
        <v>139</v>
      </c>
      <c r="H6" s="131" t="s">
        <v>140</v>
      </c>
      <c r="I6" s="131" t="s">
        <v>141</v>
      </c>
      <c r="J6" s="131" t="s">
        <v>142</v>
      </c>
    </row>
    <row r="7" ht="30" customHeight="1">
      <c r="B7" s="132" t="s">
        <v>150</v>
      </c>
      <c r="C7" s="133" t="s">
        <v>144</v>
      </c>
      <c r="D7" s="26" t="s">
        <v>87</v>
      </c>
      <c r="E7" s="128"/>
      <c r="F7" s="27" t="s">
        <v>88</v>
      </c>
      <c r="G7" s="28">
        <v>16.02</v>
      </c>
      <c r="H7" s="28">
        <v>18.129999999999999</v>
      </c>
      <c r="I7" s="28">
        <v>42.979999999999997</v>
      </c>
      <c r="J7" s="28">
        <v>386.39999999999998</v>
      </c>
    </row>
    <row r="8" ht="32.25" customHeight="1">
      <c r="B8" s="132"/>
      <c r="C8" s="133"/>
      <c r="D8" s="26" t="s">
        <v>89</v>
      </c>
      <c r="E8" s="128"/>
      <c r="F8" s="32" t="s">
        <v>58</v>
      </c>
      <c r="G8" s="28">
        <v>0.23499999999999999</v>
      </c>
      <c r="H8" s="28">
        <v>8.9999999999999997e-002</v>
      </c>
      <c r="I8" s="28">
        <v>12.424999999999999</v>
      </c>
      <c r="J8" s="28">
        <v>54.200000000000003</v>
      </c>
    </row>
    <row r="9" ht="15">
      <c r="B9" s="132"/>
      <c r="C9" s="133"/>
      <c r="D9" s="26" t="s">
        <v>69</v>
      </c>
      <c r="E9" s="128"/>
      <c r="F9" s="32">
        <v>25</v>
      </c>
      <c r="G9" s="28">
        <v>1.8999999999999999</v>
      </c>
      <c r="H9" s="28">
        <v>0.20000000000000001</v>
      </c>
      <c r="I9" s="28">
        <v>12.300000000000001</v>
      </c>
      <c r="J9" s="28">
        <v>58.75</v>
      </c>
    </row>
    <row r="10" ht="15" customHeight="1">
      <c r="B10" s="132"/>
      <c r="C10" s="133"/>
      <c r="D10" s="26" t="s">
        <v>37</v>
      </c>
      <c r="E10" s="128"/>
      <c r="F10" s="34">
        <v>30</v>
      </c>
      <c r="G10" s="28">
        <v>1.9799999999999998</v>
      </c>
      <c r="H10" s="28">
        <v>0.35999999999999999</v>
      </c>
      <c r="I10" s="28">
        <v>11.880000000000001</v>
      </c>
      <c r="J10" s="28">
        <v>59.399999999999999</v>
      </c>
    </row>
    <row r="11" ht="15.75">
      <c r="B11" s="132"/>
      <c r="C11" s="133"/>
      <c r="D11" s="70" t="s">
        <v>38</v>
      </c>
      <c r="E11" s="128"/>
      <c r="F11" s="155">
        <v>500</v>
      </c>
      <c r="G11" s="156">
        <v>20.134999999999998</v>
      </c>
      <c r="H11" s="156">
        <v>18.779999999999998</v>
      </c>
      <c r="I11" s="156">
        <v>79.584999999999994</v>
      </c>
      <c r="J11" s="156">
        <v>558.75</v>
      </c>
      <c r="K11" s="39">
        <v>0.25</v>
      </c>
    </row>
    <row r="12" ht="15">
      <c r="B12" s="132"/>
      <c r="C12" s="133"/>
      <c r="D12" s="134"/>
      <c r="E12" s="135"/>
      <c r="F12" s="135"/>
      <c r="G12" s="135"/>
      <c r="H12" s="135"/>
      <c r="I12" s="135"/>
      <c r="J12" s="136"/>
    </row>
    <row r="13" ht="15">
      <c r="B13" s="132"/>
      <c r="C13" s="133"/>
      <c r="D13" s="26" t="s">
        <v>146</v>
      </c>
      <c r="E13" s="157" t="s">
        <v>145</v>
      </c>
      <c r="F13" s="27">
        <v>90</v>
      </c>
      <c r="G13" s="28">
        <v>10.800000000000001</v>
      </c>
      <c r="H13" s="28">
        <v>13.5</v>
      </c>
      <c r="I13" s="28">
        <v>0.90000000000000002</v>
      </c>
      <c r="J13" s="28">
        <v>169.30000000000001</v>
      </c>
    </row>
    <row r="14" ht="28.5">
      <c r="B14" s="132"/>
      <c r="C14" s="133"/>
      <c r="D14" s="26" t="s">
        <v>151</v>
      </c>
      <c r="E14" s="157"/>
      <c r="F14" s="32" t="s">
        <v>100</v>
      </c>
      <c r="G14" s="28">
        <v>4.085</v>
      </c>
      <c r="H14" s="28">
        <v>5.0800000000000001</v>
      </c>
      <c r="I14" s="28">
        <v>42.261000000000003</v>
      </c>
      <c r="J14" s="28">
        <v>216.90000000000001</v>
      </c>
    </row>
    <row r="15" ht="15">
      <c r="B15" s="132"/>
      <c r="C15" s="133"/>
      <c r="D15" s="26" t="s">
        <v>89</v>
      </c>
      <c r="E15" s="157"/>
      <c r="F15" s="32" t="s">
        <v>58</v>
      </c>
      <c r="G15" s="28">
        <v>0.23499999999999999</v>
      </c>
      <c r="H15" s="28">
        <v>8.9999999999999997e-002</v>
      </c>
      <c r="I15" s="28">
        <v>12.424999999999999</v>
      </c>
      <c r="J15" s="28">
        <v>54.200000000000003</v>
      </c>
    </row>
    <row r="16" ht="15">
      <c r="B16" s="132"/>
      <c r="C16" s="133"/>
      <c r="D16" s="26" t="s">
        <v>69</v>
      </c>
      <c r="E16" s="157"/>
      <c r="F16" s="34">
        <v>25</v>
      </c>
      <c r="G16" s="28">
        <v>1.8999999999999999</v>
      </c>
      <c r="H16" s="28">
        <v>0.20000000000000001</v>
      </c>
      <c r="I16" s="28">
        <v>12.300000000000001</v>
      </c>
      <c r="J16" s="28">
        <v>58.75</v>
      </c>
    </row>
    <row r="17" ht="15">
      <c r="B17" s="132"/>
      <c r="C17" s="133"/>
      <c r="D17" s="26" t="s">
        <v>37</v>
      </c>
      <c r="E17" s="157"/>
      <c r="F17" s="34">
        <v>30</v>
      </c>
      <c r="G17" s="28">
        <v>1.9799999999999998</v>
      </c>
      <c r="H17" s="28">
        <v>0.35999999999999999</v>
      </c>
      <c r="I17" s="28">
        <v>11.880000000000001</v>
      </c>
      <c r="J17" s="28">
        <v>59.399999999999999</v>
      </c>
    </row>
    <row r="18" ht="15.75">
      <c r="B18" s="132"/>
      <c r="C18" s="133"/>
      <c r="D18" s="70" t="s">
        <v>38</v>
      </c>
      <c r="E18" s="157"/>
      <c r="F18" s="71">
        <v>528</v>
      </c>
      <c r="G18" s="72">
        <f>SUM(G13:G17)</f>
        <v>19</v>
      </c>
      <c r="H18" s="72">
        <f>SUM(H13:H17)</f>
        <v>19.229999999999997</v>
      </c>
      <c r="I18" s="72">
        <f>SUM(I13:I17)</f>
        <v>79.765999999999991</v>
      </c>
      <c r="J18" s="72">
        <f>SUM(J13:J17)</f>
        <v>558.55000000000007</v>
      </c>
      <c r="K18" s="39">
        <v>0.25</v>
      </c>
    </row>
    <row r="20" ht="15">
      <c r="B20" s="127" t="s">
        <v>135</v>
      </c>
      <c r="C20" s="128" t="s">
        <v>136</v>
      </c>
      <c r="D20" s="129" t="s">
        <v>137</v>
      </c>
      <c r="E20" s="128" t="s">
        <v>138</v>
      </c>
      <c r="F20" s="130" t="s">
        <v>13</v>
      </c>
      <c r="G20" s="131" t="s">
        <v>139</v>
      </c>
      <c r="H20" s="131" t="s">
        <v>140</v>
      </c>
      <c r="I20" s="131" t="s">
        <v>141</v>
      </c>
      <c r="J20" s="131" t="s">
        <v>142</v>
      </c>
    </row>
    <row r="21" ht="42.75">
      <c r="B21" s="132" t="s">
        <v>150</v>
      </c>
      <c r="C21" s="133" t="s">
        <v>148</v>
      </c>
      <c r="D21" s="26" t="s">
        <v>87</v>
      </c>
      <c r="E21" s="128"/>
      <c r="F21" s="32" t="s">
        <v>126</v>
      </c>
      <c r="G21" s="28">
        <v>17.904</v>
      </c>
      <c r="H21" s="28">
        <v>21.213999999999999</v>
      </c>
      <c r="I21" s="28">
        <v>47.963999999999999</v>
      </c>
      <c r="J21" s="28">
        <v>442.60000000000002</v>
      </c>
    </row>
    <row r="22" ht="15">
      <c r="B22" s="132"/>
      <c r="C22" s="133"/>
      <c r="D22" s="26" t="s">
        <v>89</v>
      </c>
      <c r="E22" s="128"/>
      <c r="F22" s="32" t="s">
        <v>58</v>
      </c>
      <c r="G22" s="28">
        <v>0.23499999999999999</v>
      </c>
      <c r="H22" s="28">
        <v>8.9999999999999997e-002</v>
      </c>
      <c r="I22" s="28">
        <v>12.424999999999999</v>
      </c>
      <c r="J22" s="28">
        <v>54.200000000000003</v>
      </c>
    </row>
    <row r="23" ht="15">
      <c r="B23" s="132"/>
      <c r="C23" s="133"/>
      <c r="D23" s="26" t="s">
        <v>69</v>
      </c>
      <c r="E23" s="128"/>
      <c r="F23" s="34">
        <v>30</v>
      </c>
      <c r="G23" s="28">
        <v>2.2799999999999998</v>
      </c>
      <c r="H23" s="28">
        <v>0.23999999999999999</v>
      </c>
      <c r="I23" s="28">
        <v>14.76</v>
      </c>
      <c r="J23" s="28">
        <v>70.5</v>
      </c>
    </row>
    <row r="24" ht="15">
      <c r="B24" s="132"/>
      <c r="C24" s="133"/>
      <c r="D24" s="26" t="s">
        <v>37</v>
      </c>
      <c r="E24" s="128"/>
      <c r="F24" s="34">
        <v>40</v>
      </c>
      <c r="G24" s="28">
        <v>2.6400000000000001</v>
      </c>
      <c r="H24" s="28">
        <v>0.48000000000000004</v>
      </c>
      <c r="I24" s="28">
        <v>15.840000000000003</v>
      </c>
      <c r="J24" s="28">
        <v>79.200000000000017</v>
      </c>
    </row>
    <row r="25" ht="15.75">
      <c r="B25" s="132"/>
      <c r="C25" s="133"/>
      <c r="D25" s="70" t="s">
        <v>38</v>
      </c>
      <c r="E25" s="128"/>
      <c r="F25" s="71">
        <v>553</v>
      </c>
      <c r="G25" s="72">
        <v>23.059000000000001</v>
      </c>
      <c r="H25" s="72">
        <v>22.023999999999997</v>
      </c>
      <c r="I25" s="72">
        <v>90.989000000000004</v>
      </c>
      <c r="J25" s="72">
        <v>646.5</v>
      </c>
      <c r="K25" s="39">
        <v>0.25</v>
      </c>
    </row>
    <row r="26" ht="15">
      <c r="B26" s="132"/>
      <c r="C26" s="133"/>
    </row>
    <row r="27" ht="15">
      <c r="B27" s="132"/>
      <c r="C27" s="133"/>
      <c r="D27" s="26" t="s">
        <v>146</v>
      </c>
      <c r="E27" s="157"/>
      <c r="F27" s="27">
        <v>100</v>
      </c>
      <c r="G27" s="28">
        <v>12</v>
      </c>
      <c r="H27" s="28">
        <v>15</v>
      </c>
      <c r="I27" s="28">
        <v>0.90000000000000002</v>
      </c>
      <c r="J27" s="28">
        <v>187</v>
      </c>
    </row>
    <row r="28" ht="15">
      <c r="B28" s="132"/>
      <c r="C28" s="133"/>
      <c r="D28" s="26" t="s">
        <v>152</v>
      </c>
      <c r="E28" s="157"/>
      <c r="F28" s="32">
        <v>200</v>
      </c>
      <c r="G28" s="28">
        <v>7.4699999999999998</v>
      </c>
      <c r="H28" s="28">
        <v>8.0899999999999999</v>
      </c>
      <c r="I28" s="28">
        <v>36.979999999999997</v>
      </c>
      <c r="J28" s="28">
        <v>252</v>
      </c>
    </row>
    <row r="29" ht="15">
      <c r="B29" s="132"/>
      <c r="C29" s="133"/>
      <c r="D29" s="26" t="s">
        <v>89</v>
      </c>
      <c r="E29" s="157"/>
      <c r="F29" s="32" t="s">
        <v>58</v>
      </c>
      <c r="G29" s="28">
        <v>0.23499999999999999</v>
      </c>
      <c r="H29" s="28">
        <v>8.9999999999999997e-002</v>
      </c>
      <c r="I29" s="28">
        <v>12.424999999999999</v>
      </c>
      <c r="J29" s="28">
        <v>54.200000000000003</v>
      </c>
    </row>
    <row r="30" ht="15">
      <c r="B30" s="132"/>
      <c r="C30" s="133"/>
      <c r="D30" s="26" t="s">
        <v>69</v>
      </c>
      <c r="E30" s="157"/>
      <c r="F30" s="32">
        <v>20</v>
      </c>
      <c r="G30" s="28">
        <v>1.52</v>
      </c>
      <c r="H30" s="28">
        <v>0.16000000000000003</v>
      </c>
      <c r="I30" s="28">
        <v>9.8400000000000016</v>
      </c>
      <c r="J30" s="28">
        <v>47.000000000000007</v>
      </c>
    </row>
    <row r="31" ht="15">
      <c r="B31" s="132"/>
      <c r="C31" s="133"/>
      <c r="D31" s="26" t="s">
        <v>37</v>
      </c>
      <c r="E31" s="157"/>
      <c r="F31" s="34">
        <v>30</v>
      </c>
      <c r="G31" s="28">
        <v>1.98</v>
      </c>
      <c r="H31" s="28">
        <v>0.35999999999999999</v>
      </c>
      <c r="I31" s="28">
        <v>11.880000000000001</v>
      </c>
      <c r="J31" s="28">
        <v>59.400000000000006</v>
      </c>
    </row>
    <row r="32" ht="15.75">
      <c r="B32" s="132"/>
      <c r="C32" s="133"/>
      <c r="D32" s="70" t="s">
        <v>38</v>
      </c>
      <c r="E32" s="157"/>
      <c r="F32" s="71">
        <v>570</v>
      </c>
      <c r="G32" s="72">
        <f>G27+G28+G29+G30+G31</f>
        <v>23.204999999999998</v>
      </c>
      <c r="H32" s="72">
        <f>H27+H28+H29+H30+H31</f>
        <v>23.699999999999999</v>
      </c>
      <c r="I32" s="72">
        <f>I27+I28+I29+I29+I30+I30+I31</f>
        <v>94.289999999999992</v>
      </c>
      <c r="J32" s="72">
        <f>J27+J28+J29+J30+J30+J31</f>
        <v>646.60000000000002</v>
      </c>
      <c r="K32" s="39">
        <v>0.25</v>
      </c>
    </row>
  </sheetData>
  <mergeCells count="9">
    <mergeCell ref="E6:E11"/>
    <mergeCell ref="B7:B18"/>
    <mergeCell ref="C7:C18"/>
    <mergeCell ref="E13:E18"/>
    <mergeCell ref="E20:E25"/>
    <mergeCell ref="B21:B32"/>
    <mergeCell ref="C21:C32"/>
    <mergeCell ref="E27:E32"/>
    <mergeCell ref="D12:J12"/>
  </mergeCells>
  <printOptions headings="0" gridLines="0"/>
  <pageMargins left="0.69999999999999996" right="0.69999999999999996" top="0.75" bottom="0.75" header="0.29999999999999999" footer="0.29999999999999999"/>
  <pageSetup paperSize="9" scale="76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C1" zoomScale="100" workbookViewId="0">
      <selection activeCell="N26" activeCellId="0" sqref="N26"/>
    </sheetView>
  </sheetViews>
  <sheetFormatPr baseColWidth="8" defaultRowHeight="15" customHeight="1"/>
  <cols>
    <col customWidth="1" min="1" max="1" style="158" width="24.5703"/>
    <col bestFit="1" customWidth="1" min="2" max="2" style="158" width="9.5703099999999992"/>
    <col customWidth="1" min="3" max="3" style="158" width="10.5703"/>
    <col customWidth="1" min="4" max="4" style="158" width="26.140599999999999"/>
    <col customWidth="1" min="5" max="6" style="158" width="10.5703"/>
    <col customWidth="1" min="7" max="7" style="158" width="24"/>
    <col bestFit="1" customWidth="1" min="8" max="9" style="158" width="9.5703099999999992"/>
    <col customWidth="1" min="10" max="10" style="158" width="22.5703"/>
    <col bestFit="1" customWidth="1" min="11" max="12" style="158" width="9.5703099999999992"/>
    <col customWidth="1" min="13" max="13" style="158" width="24.140599999999999"/>
    <col bestFit="1" customWidth="1" min="14" max="15" style="158" width="9.5703099999999992"/>
    <col customWidth="1" min="16" max="16" style="158" width="27.710899999999999"/>
    <col bestFit="1" customWidth="1" min="17" max="18" style="158" width="9.5703099999999992"/>
    <col customWidth="1" min="19" max="257" style="158" width="9.1406200000000002"/>
  </cols>
  <sheetData>
    <row r="1" ht="15" customHeight="1">
      <c r="A1" s="159" t="s">
        <v>153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</row>
    <row r="2" ht="15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ht="15" customHeight="1">
      <c r="A3" s="159" t="s">
        <v>154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60"/>
      <c r="O3" s="160"/>
      <c r="P3" s="159"/>
      <c r="Q3" s="159"/>
      <c r="R3" s="159"/>
    </row>
    <row r="4" ht="15">
      <c r="A4" s="161" t="s">
        <v>26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3"/>
    </row>
    <row r="5" ht="15">
      <c r="A5" s="161" t="s">
        <v>27</v>
      </c>
      <c r="B5" s="162"/>
      <c r="C5" s="163"/>
      <c r="D5" s="161" t="s">
        <v>39</v>
      </c>
      <c r="E5" s="162"/>
      <c r="F5" s="163"/>
      <c r="G5" s="161" t="s">
        <v>47</v>
      </c>
      <c r="H5" s="162"/>
      <c r="I5" s="163"/>
      <c r="J5" s="161" t="s">
        <v>60</v>
      </c>
      <c r="K5" s="162"/>
      <c r="L5" s="163"/>
      <c r="M5" s="164" t="s">
        <v>70</v>
      </c>
      <c r="N5" s="164"/>
      <c r="O5" s="164"/>
      <c r="P5" s="161" t="s">
        <v>77</v>
      </c>
      <c r="Q5" s="162"/>
      <c r="R5" s="163"/>
    </row>
    <row r="6" ht="26.25" customHeight="1">
      <c r="A6" s="165" t="s">
        <v>12</v>
      </c>
      <c r="B6" s="166" t="s">
        <v>13</v>
      </c>
      <c r="C6" s="167"/>
      <c r="D6" s="165" t="s">
        <v>12</v>
      </c>
      <c r="E6" s="166" t="s">
        <v>13</v>
      </c>
      <c r="F6" s="167"/>
      <c r="G6" s="168" t="s">
        <v>12</v>
      </c>
      <c r="H6" s="166" t="s">
        <v>13</v>
      </c>
      <c r="I6" s="167"/>
      <c r="J6" s="165" t="s">
        <v>12</v>
      </c>
      <c r="K6" s="166" t="s">
        <v>13</v>
      </c>
      <c r="L6" s="167"/>
      <c r="M6" s="165" t="s">
        <v>12</v>
      </c>
      <c r="N6" s="166" t="s">
        <v>13</v>
      </c>
      <c r="O6" s="167"/>
      <c r="P6" s="165" t="s">
        <v>12</v>
      </c>
      <c r="Q6" s="166" t="s">
        <v>13</v>
      </c>
      <c r="R6" s="167"/>
    </row>
    <row r="7" ht="24">
      <c r="A7" s="169"/>
      <c r="B7" s="170" t="s">
        <v>155</v>
      </c>
      <c r="C7" s="171" t="s">
        <v>156</v>
      </c>
      <c r="D7" s="169"/>
      <c r="E7" s="170" t="s">
        <v>155</v>
      </c>
      <c r="F7" s="171" t="s">
        <v>156</v>
      </c>
      <c r="G7" s="168"/>
      <c r="H7" s="170" t="s">
        <v>155</v>
      </c>
      <c r="I7" s="171" t="s">
        <v>156</v>
      </c>
      <c r="J7" s="169"/>
      <c r="K7" s="170" t="s">
        <v>155</v>
      </c>
      <c r="L7" s="171" t="s">
        <v>156</v>
      </c>
      <c r="M7" s="169"/>
      <c r="N7" s="170" t="s">
        <v>155</v>
      </c>
      <c r="O7" s="171" t="s">
        <v>156</v>
      </c>
      <c r="P7" s="169"/>
      <c r="Q7" s="170" t="s">
        <v>155</v>
      </c>
      <c r="R7" s="169"/>
    </row>
    <row r="8" ht="44.25" customHeight="1">
      <c r="A8" s="172" t="s">
        <v>29</v>
      </c>
      <c r="B8" s="173">
        <v>60</v>
      </c>
      <c r="C8" s="173">
        <v>100</v>
      </c>
      <c r="D8" s="174" t="s">
        <v>41</v>
      </c>
      <c r="E8" s="175">
        <v>100</v>
      </c>
      <c r="F8" s="173">
        <v>100</v>
      </c>
      <c r="G8" s="172" t="s">
        <v>49</v>
      </c>
      <c r="H8" s="173">
        <v>10</v>
      </c>
      <c r="I8" s="173">
        <v>10</v>
      </c>
      <c r="J8" s="172" t="s">
        <v>62</v>
      </c>
      <c r="K8" s="173">
        <v>60</v>
      </c>
      <c r="L8" s="173">
        <v>100</v>
      </c>
      <c r="M8" s="174" t="s">
        <v>49</v>
      </c>
      <c r="N8" s="175">
        <v>15</v>
      </c>
      <c r="O8" s="175">
        <v>10</v>
      </c>
      <c r="P8" s="172" t="s">
        <v>79</v>
      </c>
      <c r="Q8" s="175">
        <v>80</v>
      </c>
      <c r="R8" s="175"/>
    </row>
    <row r="9" ht="63" customHeight="1">
      <c r="A9" s="174" t="s">
        <v>157</v>
      </c>
      <c r="B9" s="176" t="s">
        <v>82</v>
      </c>
      <c r="C9" s="176" t="s">
        <v>82</v>
      </c>
      <c r="D9" s="174" t="s">
        <v>158</v>
      </c>
      <c r="E9" s="176" t="s">
        <v>159</v>
      </c>
      <c r="F9" s="176" t="s">
        <v>159</v>
      </c>
      <c r="G9" s="174" t="s">
        <v>160</v>
      </c>
      <c r="H9" s="176" t="s">
        <v>53</v>
      </c>
      <c r="I9" s="176" t="s">
        <v>53</v>
      </c>
      <c r="J9" s="174" t="s">
        <v>161</v>
      </c>
      <c r="K9" s="176" t="s">
        <v>82</v>
      </c>
      <c r="L9" s="176" t="s">
        <v>82</v>
      </c>
      <c r="M9" s="174" t="s">
        <v>73</v>
      </c>
      <c r="N9" s="177" t="s">
        <v>74</v>
      </c>
      <c r="O9" s="177" t="s">
        <v>74</v>
      </c>
      <c r="P9" s="174" t="s">
        <v>162</v>
      </c>
      <c r="Q9" s="177">
        <v>90</v>
      </c>
      <c r="R9" s="176"/>
    </row>
    <row r="10" ht="73.5" customHeight="1">
      <c r="A10" s="174" t="s">
        <v>163</v>
      </c>
      <c r="B10" s="177" t="s">
        <v>33</v>
      </c>
      <c r="C10" s="177" t="s">
        <v>33</v>
      </c>
      <c r="D10" s="174" t="s">
        <v>164</v>
      </c>
      <c r="E10" s="176" t="s">
        <v>33</v>
      </c>
      <c r="F10" s="177" t="s">
        <v>100</v>
      </c>
      <c r="G10" s="172" t="s">
        <v>55</v>
      </c>
      <c r="H10" s="178">
        <v>150</v>
      </c>
      <c r="I10" s="178">
        <v>180</v>
      </c>
      <c r="J10" s="174" t="s">
        <v>64</v>
      </c>
      <c r="K10" s="177" t="s">
        <v>65</v>
      </c>
      <c r="L10" s="177" t="s">
        <v>65</v>
      </c>
      <c r="M10" s="179" t="s">
        <v>165</v>
      </c>
      <c r="N10" s="180" t="s">
        <v>75</v>
      </c>
      <c r="O10" s="180">
        <v>200</v>
      </c>
      <c r="P10" s="179" t="s">
        <v>166</v>
      </c>
      <c r="Q10" s="173" t="s">
        <v>65</v>
      </c>
      <c r="R10" s="177"/>
    </row>
    <row r="11" ht="45" customHeight="1">
      <c r="A11" s="172" t="s">
        <v>167</v>
      </c>
      <c r="B11" s="173">
        <v>200</v>
      </c>
      <c r="C11" s="173">
        <v>200</v>
      </c>
      <c r="D11" s="172" t="s">
        <v>45</v>
      </c>
      <c r="E11" s="173" t="s">
        <v>46</v>
      </c>
      <c r="F11" s="173" t="s">
        <v>46</v>
      </c>
      <c r="G11" s="174" t="s">
        <v>168</v>
      </c>
      <c r="H11" s="177" t="s">
        <v>58</v>
      </c>
      <c r="I11" s="177" t="s">
        <v>58</v>
      </c>
      <c r="J11" s="174" t="s">
        <v>169</v>
      </c>
      <c r="K11" s="177" t="s">
        <v>68</v>
      </c>
      <c r="L11" s="177" t="s">
        <v>68</v>
      </c>
      <c r="M11" s="174" t="s">
        <v>170</v>
      </c>
      <c r="N11" s="177">
        <v>200</v>
      </c>
      <c r="O11" s="173">
        <v>200</v>
      </c>
      <c r="P11" s="174" t="s">
        <v>168</v>
      </c>
      <c r="Q11" s="177" t="s">
        <v>58</v>
      </c>
      <c r="R11" s="177"/>
    </row>
    <row r="12" ht="15">
      <c r="A12" s="174" t="s">
        <v>69</v>
      </c>
      <c r="B12" s="175" t="s">
        <v>171</v>
      </c>
      <c r="C12" s="175">
        <v>25</v>
      </c>
      <c r="D12" s="174" t="s">
        <v>69</v>
      </c>
      <c r="E12" s="175" t="s">
        <v>171</v>
      </c>
      <c r="F12" s="175" t="s">
        <v>171</v>
      </c>
      <c r="G12" s="174" t="s">
        <v>69</v>
      </c>
      <c r="H12" s="175" t="s">
        <v>171</v>
      </c>
      <c r="I12" s="175">
        <v>20</v>
      </c>
      <c r="J12" s="174" t="s">
        <v>69</v>
      </c>
      <c r="K12" s="175">
        <v>30</v>
      </c>
      <c r="L12" s="175">
        <v>20</v>
      </c>
      <c r="M12" s="174" t="s">
        <v>69</v>
      </c>
      <c r="N12" s="175">
        <v>45</v>
      </c>
      <c r="O12" s="175" t="s">
        <v>171</v>
      </c>
      <c r="P12" s="174"/>
      <c r="Q12" s="175"/>
      <c r="R12" s="175"/>
    </row>
    <row r="13" ht="15">
      <c r="A13" s="174" t="s">
        <v>37</v>
      </c>
      <c r="B13" s="175">
        <v>30</v>
      </c>
      <c r="C13" s="175">
        <v>30</v>
      </c>
      <c r="D13" s="174" t="s">
        <v>37</v>
      </c>
      <c r="E13" s="175">
        <v>30</v>
      </c>
      <c r="F13" s="175">
        <v>30</v>
      </c>
      <c r="G13" s="174" t="s">
        <v>37</v>
      </c>
      <c r="H13" s="175">
        <v>50</v>
      </c>
      <c r="I13" s="175">
        <v>40</v>
      </c>
      <c r="J13" s="174" t="s">
        <v>37</v>
      </c>
      <c r="K13" s="175">
        <v>40</v>
      </c>
      <c r="L13" s="175">
        <v>30</v>
      </c>
      <c r="M13" s="174" t="s">
        <v>37</v>
      </c>
      <c r="N13" s="175" t="s">
        <v>171</v>
      </c>
      <c r="O13" s="175">
        <v>40</v>
      </c>
      <c r="P13" s="174" t="s">
        <v>37</v>
      </c>
      <c r="Q13" s="175">
        <v>30</v>
      </c>
      <c r="R13" s="175"/>
    </row>
    <row r="14" ht="15">
      <c r="A14" s="181" t="s">
        <v>38</v>
      </c>
      <c r="B14" s="182">
        <v>535</v>
      </c>
      <c r="C14" s="182">
        <v>600</v>
      </c>
      <c r="D14" s="181" t="s">
        <v>38</v>
      </c>
      <c r="E14" s="182">
        <v>545</v>
      </c>
      <c r="F14" s="182">
        <v>573</v>
      </c>
      <c r="G14" s="181" t="s">
        <v>38</v>
      </c>
      <c r="H14" s="182">
        <v>510</v>
      </c>
      <c r="I14" s="182">
        <v>550</v>
      </c>
      <c r="J14" s="181" t="s">
        <v>38</v>
      </c>
      <c r="K14" s="182">
        <v>573</v>
      </c>
      <c r="L14" s="182">
        <v>603</v>
      </c>
      <c r="M14" s="183" t="s">
        <v>38</v>
      </c>
      <c r="N14" s="182">
        <v>545</v>
      </c>
      <c r="O14" s="182">
        <v>550</v>
      </c>
      <c r="P14" s="181" t="s">
        <v>38</v>
      </c>
      <c r="Q14" s="182">
        <v>553</v>
      </c>
      <c r="R14" s="184"/>
    </row>
    <row r="15" ht="15">
      <c r="A15" s="185" t="s">
        <v>139</v>
      </c>
      <c r="B15" s="186">
        <v>19.18</v>
      </c>
      <c r="C15" s="186">
        <v>21.5</v>
      </c>
      <c r="D15" s="187"/>
      <c r="E15" s="186">
        <v>16.100000000000001</v>
      </c>
      <c r="F15" s="186">
        <v>18.149999999999999</v>
      </c>
      <c r="G15" s="185"/>
      <c r="H15" s="186">
        <v>20.199999999999999</v>
      </c>
      <c r="I15" s="186">
        <v>21.82</v>
      </c>
      <c r="J15" s="187"/>
      <c r="K15" s="186">
        <v>19.390000000000001</v>
      </c>
      <c r="L15" s="186">
        <v>18.690000000000001</v>
      </c>
      <c r="M15" s="187"/>
      <c r="N15" s="186">
        <v>20.09</v>
      </c>
      <c r="O15" s="186">
        <v>18.25</v>
      </c>
      <c r="P15" s="187"/>
      <c r="Q15" s="186">
        <v>19.940000000000001</v>
      </c>
      <c r="R15" s="186"/>
    </row>
    <row r="16" ht="15">
      <c r="A16" s="185" t="s">
        <v>140</v>
      </c>
      <c r="B16" s="186">
        <v>20.690000000000001</v>
      </c>
      <c r="C16" s="186">
        <v>24.100000000000001</v>
      </c>
      <c r="D16" s="187"/>
      <c r="E16" s="186">
        <v>16.07</v>
      </c>
      <c r="F16" s="186">
        <v>17.609999999999999</v>
      </c>
      <c r="G16" s="185"/>
      <c r="H16" s="186">
        <v>20.359999999999999</v>
      </c>
      <c r="I16" s="186">
        <v>21.859999999999999</v>
      </c>
      <c r="J16" s="187"/>
      <c r="K16" s="186">
        <v>20.02</v>
      </c>
      <c r="L16" s="186">
        <v>19.260000000000002</v>
      </c>
      <c r="M16" s="187"/>
      <c r="N16" s="186">
        <v>20.079999999999998</v>
      </c>
      <c r="O16" s="186">
        <v>19.27</v>
      </c>
      <c r="P16" s="187"/>
      <c r="Q16" s="186">
        <v>20.18</v>
      </c>
      <c r="R16" s="186"/>
    </row>
    <row r="17" ht="15">
      <c r="A17" s="188" t="s">
        <v>141</v>
      </c>
      <c r="B17" s="186">
        <v>84.799999999999997</v>
      </c>
      <c r="C17" s="186">
        <v>100.51000000000001</v>
      </c>
      <c r="D17" s="187"/>
      <c r="E17" s="186">
        <v>64.010000000000005</v>
      </c>
      <c r="F17" s="186">
        <v>72.879999999999995</v>
      </c>
      <c r="G17" s="188"/>
      <c r="H17" s="186">
        <v>79.969999999999999</v>
      </c>
      <c r="I17" s="186">
        <v>93.790000000000006</v>
      </c>
      <c r="J17" s="187"/>
      <c r="K17" s="186">
        <v>81.719999999999999</v>
      </c>
      <c r="L17" s="186">
        <v>76.760000000000005</v>
      </c>
      <c r="M17" s="187"/>
      <c r="N17" s="186">
        <v>83.920000000000002</v>
      </c>
      <c r="O17" s="186">
        <v>80.420000000000002</v>
      </c>
      <c r="P17" s="187"/>
      <c r="Q17" s="186">
        <v>80.569999999999993</v>
      </c>
      <c r="R17" s="186"/>
    </row>
    <row r="18" ht="15">
      <c r="A18" s="188" t="s">
        <v>142</v>
      </c>
      <c r="B18" s="186">
        <v>590.40999999999997</v>
      </c>
      <c r="C18" s="186">
        <v>683.10000000000002</v>
      </c>
      <c r="D18" s="187"/>
      <c r="E18" s="186">
        <v>477.30000000000001</v>
      </c>
      <c r="F18" s="186">
        <v>523.20000000000005</v>
      </c>
      <c r="G18" s="188"/>
      <c r="H18" s="186">
        <v>609.64999999999998</v>
      </c>
      <c r="I18" s="186">
        <v>679.64999999999998</v>
      </c>
      <c r="J18" s="187"/>
      <c r="K18" s="186">
        <v>571.64999999999998</v>
      </c>
      <c r="L18" s="186">
        <v>547.54999999999995</v>
      </c>
      <c r="M18" s="187"/>
      <c r="N18" s="186">
        <v>560.84000000000003</v>
      </c>
      <c r="O18" s="186">
        <v>565.62</v>
      </c>
      <c r="P18" s="187"/>
      <c r="Q18" s="186">
        <v>565.69000000000005</v>
      </c>
      <c r="R18" s="186"/>
    </row>
    <row r="19" ht="15">
      <c r="A19" s="161"/>
      <c r="B19" s="162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3"/>
    </row>
    <row r="20" ht="15">
      <c r="A20" s="164" t="s">
        <v>172</v>
      </c>
      <c r="B20" s="164"/>
      <c r="C20" s="164"/>
      <c r="D20" s="164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</row>
    <row r="21" ht="15">
      <c r="A21" s="161" t="s">
        <v>27</v>
      </c>
      <c r="B21" s="162"/>
      <c r="C21" s="163"/>
      <c r="D21" s="161" t="s">
        <v>39</v>
      </c>
      <c r="E21" s="162"/>
      <c r="F21" s="163"/>
      <c r="G21" s="161" t="s">
        <v>47</v>
      </c>
      <c r="H21" s="162"/>
      <c r="I21" s="163"/>
      <c r="J21" s="164" t="s">
        <v>60</v>
      </c>
      <c r="K21" s="164"/>
      <c r="L21" s="164"/>
      <c r="M21" s="161" t="s">
        <v>70</v>
      </c>
      <c r="N21" s="162"/>
      <c r="O21" s="163"/>
      <c r="P21" s="164" t="s">
        <v>77</v>
      </c>
      <c r="Q21" s="164"/>
      <c r="R21" s="164"/>
    </row>
    <row r="22" ht="26.25" customHeight="1">
      <c r="A22" s="165" t="s">
        <v>12</v>
      </c>
      <c r="B22" s="166" t="s">
        <v>13</v>
      </c>
      <c r="C22" s="167"/>
      <c r="D22" s="165" t="s">
        <v>12</v>
      </c>
      <c r="E22" s="166" t="s">
        <v>13</v>
      </c>
      <c r="F22" s="167"/>
      <c r="G22" s="168" t="s">
        <v>12</v>
      </c>
      <c r="H22" s="166" t="s">
        <v>13</v>
      </c>
      <c r="I22" s="167"/>
      <c r="J22" s="165" t="s">
        <v>12</v>
      </c>
      <c r="K22" s="166" t="s">
        <v>13</v>
      </c>
      <c r="L22" s="167"/>
      <c r="M22" s="165" t="s">
        <v>12</v>
      </c>
      <c r="N22" s="166" t="s">
        <v>13</v>
      </c>
      <c r="O22" s="167"/>
      <c r="P22" s="165" t="s">
        <v>12</v>
      </c>
      <c r="Q22" s="166" t="s">
        <v>13</v>
      </c>
      <c r="R22" s="167"/>
    </row>
    <row r="23" ht="24">
      <c r="A23" s="169"/>
      <c r="B23" s="170" t="s">
        <v>155</v>
      </c>
      <c r="C23" s="171" t="s">
        <v>156</v>
      </c>
      <c r="D23" s="169"/>
      <c r="E23" s="170" t="s">
        <v>155</v>
      </c>
      <c r="F23" s="171" t="s">
        <v>156</v>
      </c>
      <c r="G23" s="168"/>
      <c r="H23" s="170" t="s">
        <v>155</v>
      </c>
      <c r="I23" s="171" t="s">
        <v>156</v>
      </c>
      <c r="J23" s="169"/>
      <c r="K23" s="170" t="s">
        <v>155</v>
      </c>
      <c r="L23" s="171" t="s">
        <v>156</v>
      </c>
      <c r="M23" s="169"/>
      <c r="N23" s="170" t="s">
        <v>155</v>
      </c>
      <c r="O23" s="171" t="s">
        <v>156</v>
      </c>
      <c r="P23" s="169"/>
      <c r="Q23" s="189" t="s">
        <v>155</v>
      </c>
      <c r="R23" s="171"/>
    </row>
    <row r="24" ht="28.5">
      <c r="A24" s="174"/>
      <c r="B24" s="177"/>
      <c r="C24" s="177"/>
      <c r="D24" s="174" t="s">
        <v>41</v>
      </c>
      <c r="E24" s="175">
        <v>100</v>
      </c>
      <c r="F24" s="173">
        <v>100</v>
      </c>
      <c r="G24" s="172" t="s">
        <v>94</v>
      </c>
      <c r="H24" s="173">
        <v>60</v>
      </c>
      <c r="I24" s="173" t="s">
        <v>171</v>
      </c>
      <c r="J24" s="190"/>
      <c r="K24" s="190"/>
      <c r="L24" s="173"/>
      <c r="M24" s="174" t="s">
        <v>41</v>
      </c>
      <c r="N24" s="175">
        <v>100</v>
      </c>
      <c r="O24" s="175">
        <v>100</v>
      </c>
      <c r="P24" s="172" t="s">
        <v>79</v>
      </c>
      <c r="Q24" s="173">
        <v>80</v>
      </c>
      <c r="R24" s="173"/>
    </row>
    <row r="25" ht="57">
      <c r="A25" s="174" t="s">
        <v>173</v>
      </c>
      <c r="B25" s="176" t="s">
        <v>159</v>
      </c>
      <c r="C25" s="176" t="s">
        <v>159</v>
      </c>
      <c r="D25" s="174" t="s">
        <v>91</v>
      </c>
      <c r="E25" s="177" t="s">
        <v>92</v>
      </c>
      <c r="F25" s="177" t="s">
        <v>128</v>
      </c>
      <c r="G25" s="174" t="s">
        <v>174</v>
      </c>
      <c r="H25" s="177" t="s">
        <v>53</v>
      </c>
      <c r="I25" s="177" t="s">
        <v>53</v>
      </c>
      <c r="J25" s="174" t="s">
        <v>175</v>
      </c>
      <c r="K25" s="191" t="s">
        <v>74</v>
      </c>
      <c r="L25" s="191" t="s">
        <v>74</v>
      </c>
      <c r="M25" s="174" t="s">
        <v>104</v>
      </c>
      <c r="N25" s="177" t="s">
        <v>92</v>
      </c>
      <c r="O25" s="177" t="s">
        <v>92</v>
      </c>
      <c r="P25" s="192" t="s">
        <v>176</v>
      </c>
      <c r="Q25" s="177">
        <v>90</v>
      </c>
      <c r="R25" s="177"/>
    </row>
    <row r="26" ht="71.25">
      <c r="A26" s="172" t="s">
        <v>177</v>
      </c>
      <c r="B26" s="178" t="s">
        <v>75</v>
      </c>
      <c r="C26" s="178" t="s">
        <v>178</v>
      </c>
      <c r="D26" s="190"/>
      <c r="E26" s="190"/>
      <c r="F26" s="190"/>
      <c r="G26" s="174" t="s">
        <v>179</v>
      </c>
      <c r="H26" s="177" t="s">
        <v>65</v>
      </c>
      <c r="I26" s="177">
        <v>180</v>
      </c>
      <c r="J26" s="172" t="s">
        <v>180</v>
      </c>
      <c r="K26" s="173" t="s">
        <v>100</v>
      </c>
      <c r="L26" s="173">
        <v>200</v>
      </c>
      <c r="M26" s="190"/>
      <c r="N26" s="190"/>
      <c r="O26" s="190"/>
      <c r="P26" s="172" t="s">
        <v>106</v>
      </c>
      <c r="Q26" s="178" t="s">
        <v>65</v>
      </c>
      <c r="R26" s="178"/>
    </row>
    <row r="27" ht="57">
      <c r="A27" s="174" t="s">
        <v>89</v>
      </c>
      <c r="B27" s="177" t="s">
        <v>58</v>
      </c>
      <c r="C27" s="177" t="s">
        <v>58</v>
      </c>
      <c r="D27" s="174" t="s">
        <v>181</v>
      </c>
      <c r="E27" s="177" t="s">
        <v>46</v>
      </c>
      <c r="F27" s="177" t="s">
        <v>46</v>
      </c>
      <c r="G27" s="174" t="s">
        <v>182</v>
      </c>
      <c r="H27" s="177">
        <v>200</v>
      </c>
      <c r="I27" s="177">
        <v>200</v>
      </c>
      <c r="J27" s="174" t="s">
        <v>183</v>
      </c>
      <c r="K27" s="176" t="s">
        <v>184</v>
      </c>
      <c r="L27" s="176" t="s">
        <v>58</v>
      </c>
      <c r="M27" s="172" t="s">
        <v>167</v>
      </c>
      <c r="N27" s="173">
        <v>200</v>
      </c>
      <c r="O27" s="173">
        <v>200</v>
      </c>
      <c r="P27" s="174" t="s">
        <v>168</v>
      </c>
      <c r="Q27" s="177" t="s">
        <v>58</v>
      </c>
      <c r="R27" s="177"/>
    </row>
    <row r="28" ht="15">
      <c r="A28" s="174" t="s">
        <v>69</v>
      </c>
      <c r="B28" s="175">
        <v>25</v>
      </c>
      <c r="C28" s="175">
        <v>30</v>
      </c>
      <c r="D28" s="174" t="s">
        <v>69</v>
      </c>
      <c r="E28" s="175">
        <v>25</v>
      </c>
      <c r="F28" s="175">
        <v>20</v>
      </c>
      <c r="G28" s="174" t="s">
        <v>69</v>
      </c>
      <c r="H28" s="175">
        <v>35</v>
      </c>
      <c r="I28" s="175">
        <v>30</v>
      </c>
      <c r="J28" s="174" t="s">
        <v>69</v>
      </c>
      <c r="K28" s="175">
        <v>30</v>
      </c>
      <c r="L28" s="175">
        <v>30</v>
      </c>
      <c r="M28" s="174" t="s">
        <v>69</v>
      </c>
      <c r="N28" s="175">
        <v>30</v>
      </c>
      <c r="O28" s="175">
        <v>30</v>
      </c>
      <c r="P28" s="174" t="s">
        <v>69</v>
      </c>
      <c r="Q28" s="175">
        <v>30</v>
      </c>
      <c r="R28" s="175"/>
    </row>
    <row r="29" ht="15">
      <c r="A29" s="174" t="s">
        <v>37</v>
      </c>
      <c r="B29" s="175">
        <v>30</v>
      </c>
      <c r="C29" s="175">
        <v>40</v>
      </c>
      <c r="D29" s="174" t="s">
        <v>37</v>
      </c>
      <c r="E29" s="175">
        <v>20</v>
      </c>
      <c r="F29" s="175">
        <v>30</v>
      </c>
      <c r="G29" s="174" t="s">
        <v>37</v>
      </c>
      <c r="H29" s="175" t="s">
        <v>171</v>
      </c>
      <c r="I29" s="175">
        <v>40</v>
      </c>
      <c r="J29" s="174" t="s">
        <v>37</v>
      </c>
      <c r="K29" s="175" t="s">
        <v>171</v>
      </c>
      <c r="L29" s="175">
        <v>30</v>
      </c>
      <c r="M29" s="174" t="s">
        <v>37</v>
      </c>
      <c r="N29" s="175" t="s">
        <v>171</v>
      </c>
      <c r="O29" s="175">
        <v>30</v>
      </c>
      <c r="P29" s="174" t="s">
        <v>37</v>
      </c>
      <c r="Q29" s="175" t="s">
        <v>171</v>
      </c>
      <c r="R29" s="175"/>
    </row>
    <row r="30" ht="15">
      <c r="A30" s="181" t="s">
        <v>38</v>
      </c>
      <c r="B30" s="182">
        <v>500</v>
      </c>
      <c r="C30" s="182">
        <v>553</v>
      </c>
      <c r="D30" s="181" t="s">
        <v>38</v>
      </c>
      <c r="E30" s="182">
        <v>545</v>
      </c>
      <c r="F30" s="182">
        <v>600</v>
      </c>
      <c r="G30" s="181" t="s">
        <v>38</v>
      </c>
      <c r="H30" s="182">
        <v>548</v>
      </c>
      <c r="I30" s="182">
        <v>550</v>
      </c>
      <c r="J30" s="181" t="s">
        <v>38</v>
      </c>
      <c r="K30" s="182">
        <v>513</v>
      </c>
      <c r="L30" s="182">
        <v>560</v>
      </c>
      <c r="M30" s="181" t="s">
        <v>38</v>
      </c>
      <c r="N30" s="182">
        <v>530</v>
      </c>
      <c r="O30" s="182">
        <v>560</v>
      </c>
      <c r="P30" s="181" t="s">
        <v>38</v>
      </c>
      <c r="Q30" s="182">
        <v>553</v>
      </c>
      <c r="R30" s="182"/>
    </row>
    <row r="31" ht="15">
      <c r="A31" s="185" t="s">
        <v>139</v>
      </c>
      <c r="B31" s="186">
        <v>20.140000000000001</v>
      </c>
      <c r="C31" s="186">
        <v>23.059999999999999</v>
      </c>
      <c r="D31" s="185"/>
      <c r="E31" s="186">
        <v>19.640000000000001</v>
      </c>
      <c r="F31" s="186">
        <v>22.940000000000001</v>
      </c>
      <c r="G31" s="187"/>
      <c r="H31" s="186">
        <v>15.789999999999999</v>
      </c>
      <c r="I31" s="186">
        <v>17.809999999999999</v>
      </c>
      <c r="J31" s="187"/>
      <c r="K31" s="186">
        <v>16.170000000000002</v>
      </c>
      <c r="L31" s="186">
        <v>18.190000000000001</v>
      </c>
      <c r="M31" s="187"/>
      <c r="N31" s="186">
        <v>15.82</v>
      </c>
      <c r="O31" s="186">
        <v>17.800000000000001</v>
      </c>
      <c r="P31" s="187"/>
      <c r="Q31" s="186">
        <v>20.140000000000001</v>
      </c>
      <c r="R31" s="186"/>
    </row>
    <row r="32" ht="15">
      <c r="A32" s="185" t="s">
        <v>140</v>
      </c>
      <c r="B32" s="186">
        <v>18.780000000000001</v>
      </c>
      <c r="C32" s="186">
        <v>22.02</v>
      </c>
      <c r="D32" s="185"/>
      <c r="E32" s="186">
        <v>20.41</v>
      </c>
      <c r="F32" s="186">
        <v>24.059999999999999</v>
      </c>
      <c r="G32" s="187"/>
      <c r="H32" s="186">
        <v>16.390000000000001</v>
      </c>
      <c r="I32" s="186">
        <v>18.489999999999998</v>
      </c>
      <c r="J32" s="187"/>
      <c r="K32" s="186">
        <v>16.57</v>
      </c>
      <c r="L32" s="186">
        <v>17.48</v>
      </c>
      <c r="M32" s="187"/>
      <c r="N32" s="186">
        <v>16.41</v>
      </c>
      <c r="O32" s="186">
        <v>17.77</v>
      </c>
      <c r="P32" s="187"/>
      <c r="Q32" s="186">
        <v>19.48</v>
      </c>
      <c r="R32" s="186"/>
    </row>
    <row r="33" ht="15">
      <c r="A33" s="188" t="s">
        <v>141</v>
      </c>
      <c r="B33" s="186">
        <v>79.590000000000003</v>
      </c>
      <c r="C33" s="186">
        <v>90.989999999999995</v>
      </c>
      <c r="D33" s="188"/>
      <c r="E33" s="186">
        <v>79.780000000000001</v>
      </c>
      <c r="F33" s="186">
        <v>93.319999999999993</v>
      </c>
      <c r="G33" s="187"/>
      <c r="H33" s="186">
        <v>64.340000000000003</v>
      </c>
      <c r="I33" s="186">
        <v>76.829999999999998</v>
      </c>
      <c r="J33" s="187"/>
      <c r="K33" s="186">
        <v>63.979999999999997</v>
      </c>
      <c r="L33" s="186">
        <v>74.329999999999998</v>
      </c>
      <c r="M33" s="187"/>
      <c r="N33" s="186">
        <v>65.930000000000007</v>
      </c>
      <c r="O33" s="186">
        <v>77.810000000000002</v>
      </c>
      <c r="P33" s="187"/>
      <c r="Q33" s="186">
        <v>82.989999999999995</v>
      </c>
      <c r="R33" s="186"/>
    </row>
    <row r="34" ht="15">
      <c r="A34" s="188" t="s">
        <v>142</v>
      </c>
      <c r="B34" s="186">
        <v>558.75</v>
      </c>
      <c r="C34" s="186">
        <v>646.5</v>
      </c>
      <c r="D34" s="188"/>
      <c r="E34" s="186">
        <v>593.76999999999998</v>
      </c>
      <c r="F34" s="186">
        <v>703.20000000000005</v>
      </c>
      <c r="G34" s="187"/>
      <c r="H34" s="186">
        <v>467.98000000000002</v>
      </c>
      <c r="I34" s="186">
        <v>564.5</v>
      </c>
      <c r="J34" s="187"/>
      <c r="K34" s="186">
        <v>489.05000000000001</v>
      </c>
      <c r="L34" s="186">
        <v>526.71000000000004</v>
      </c>
      <c r="M34" s="187"/>
      <c r="N34" s="186">
        <v>481.80000000000001</v>
      </c>
      <c r="O34" s="186">
        <v>541.20000000000005</v>
      </c>
      <c r="P34" s="187"/>
      <c r="Q34" s="186">
        <v>608.13999999999999</v>
      </c>
      <c r="R34" s="186"/>
    </row>
    <row r="35" ht="15">
      <c r="A35" s="193"/>
      <c r="B35" s="194"/>
      <c r="C35" s="194"/>
      <c r="D35" s="194"/>
      <c r="E35" s="194"/>
      <c r="F35" s="194"/>
      <c r="J35" s="194"/>
      <c r="K35" s="194"/>
      <c r="L35" s="194"/>
      <c r="M35" s="194"/>
      <c r="N35" s="194"/>
      <c r="O35" s="194"/>
      <c r="P35" s="194"/>
      <c r="Q35" s="194"/>
      <c r="R35" s="195"/>
    </row>
    <row r="36" ht="19.5">
      <c r="A36" s="196" t="s">
        <v>185</v>
      </c>
      <c r="B36" s="196"/>
      <c r="C36" s="196"/>
      <c r="D36" s="196"/>
      <c r="E36" s="196"/>
      <c r="F36" s="196"/>
      <c r="G36" s="196"/>
      <c r="H36" s="158"/>
      <c r="I36" s="158"/>
      <c r="J36" s="158"/>
      <c r="K36" s="158"/>
      <c r="L36" s="158"/>
      <c r="M36" s="158"/>
      <c r="N36" s="158"/>
      <c r="O36" s="158"/>
      <c r="P36" s="158"/>
      <c r="Q36" s="158"/>
      <c r="R36" s="158"/>
    </row>
    <row r="37" ht="15">
      <c r="A37" s="197" t="s">
        <v>186</v>
      </c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58"/>
      <c r="N37" s="158"/>
      <c r="O37" s="158"/>
      <c r="P37" s="158"/>
      <c r="Q37" s="158"/>
      <c r="R37" s="158"/>
    </row>
    <row r="38" ht="15">
      <c r="A38" s="158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</row>
    <row r="39" ht="15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158"/>
      <c r="R39" s="158"/>
    </row>
    <row r="40" ht="15">
      <c r="A40" s="158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</row>
  </sheetData>
  <mergeCells count="31">
    <mergeCell ref="A1:Q1"/>
    <mergeCell ref="A2:G2"/>
    <mergeCell ref="L2:O2"/>
    <mergeCell ref="A3:G3"/>
    <mergeCell ref="M3:O3"/>
    <mergeCell ref="A4:R4"/>
    <mergeCell ref="A5:C5"/>
    <mergeCell ref="D5:F5"/>
    <mergeCell ref="G5:I5"/>
    <mergeCell ref="J5:L5"/>
    <mergeCell ref="M5:O5"/>
    <mergeCell ref="P5:R5"/>
    <mergeCell ref="B6:C6"/>
    <mergeCell ref="E6:F6"/>
    <mergeCell ref="H6:I6"/>
    <mergeCell ref="K6:L6"/>
    <mergeCell ref="N6:O6"/>
    <mergeCell ref="Q6:R6"/>
    <mergeCell ref="A19:R19"/>
    <mergeCell ref="A20:R20"/>
    <mergeCell ref="A21:C21"/>
    <mergeCell ref="G21:I21"/>
    <mergeCell ref="J21:L21"/>
    <mergeCell ref="M21:O21"/>
    <mergeCell ref="P21:R21"/>
    <mergeCell ref="B22:C22"/>
    <mergeCell ref="E22:F22"/>
    <mergeCell ref="H22:I22"/>
    <mergeCell ref="K22:L22"/>
    <mergeCell ref="N22:O22"/>
    <mergeCell ref="Q22:R22"/>
  </mergeCells>
  <printOptions headings="0" gridLines="0"/>
  <pageMargins left="0" right="0" top="0" bottom="0" header="0.31496099999999999" footer="0.31496099999999999"/>
  <pageSetup paperSize="9" scale="54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ONLYOFFICE/8.1.1.27</Application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revision>1</cp:revision>
  <dcterms:created xsi:type="dcterms:W3CDTF">2020-08-10T12:56:00Z</dcterms:created>
  <dcterms:modified xsi:type="dcterms:W3CDTF">2025-01-29T09:52:16Z</dcterms:modified>
  <cp:version>1048576</cp:version>
</cp:coreProperties>
</file>